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fp Barad\Desktop\Σημειώσεις\proodos4\"/>
    </mc:Choice>
  </mc:AlternateContent>
  <xr:revisionPtr revIDLastSave="0" documentId="13_ncr:1_{05A6576B-D550-4EDB-8A87-2917D81A9774}" xr6:coauthVersionLast="36" xr6:coauthVersionMax="36" xr10:uidLastSave="{00000000-0000-0000-0000-000000000000}"/>
  <bookViews>
    <workbookView xWindow="0" yWindow="0" windowWidth="23028" windowHeight="4944" xr2:uid="{00000000-000D-0000-FFFF-FFFF00000000}"/>
  </bookViews>
  <sheets>
    <sheet name="ΑΣΚΗΣΗ " sheetId="2" r:id="rId1"/>
    <sheet name="ΤΥΠΟΛΟΓΙΟ" sheetId="4" r:id="rId2"/>
  </sheets>
  <calcPr calcId="191029"/>
</workbook>
</file>

<file path=xl/calcChain.xml><?xml version="1.0" encoding="utf-8"?>
<calcChain xmlns="http://schemas.openxmlformats.org/spreadsheetml/2006/main">
  <c r="T12" i="2" l="1"/>
  <c r="S8" i="2"/>
  <c r="I29" i="2"/>
  <c r="N727" i="2"/>
  <c r="M721" i="2"/>
  <c r="M720" i="2"/>
  <c r="N721" i="2" s="1"/>
  <c r="M697" i="2"/>
  <c r="M696" i="2"/>
  <c r="N697" i="2" s="1"/>
  <c r="M673" i="2"/>
  <c r="M672" i="2"/>
  <c r="N673" i="2" s="1"/>
  <c r="M649" i="2"/>
  <c r="M648" i="2"/>
  <c r="N649" i="2" s="1"/>
  <c r="M625" i="2"/>
  <c r="M624" i="2"/>
  <c r="N625" i="2" s="1"/>
  <c r="N601" i="2"/>
  <c r="M601" i="2"/>
  <c r="M600" i="2"/>
  <c r="N577" i="2"/>
  <c r="M577" i="2"/>
  <c r="M576" i="2"/>
  <c r="M553" i="2"/>
  <c r="M552" i="2"/>
  <c r="N553" i="2" s="1"/>
  <c r="M529" i="2"/>
  <c r="M528" i="2"/>
  <c r="N529" i="2" s="1"/>
  <c r="N505" i="2"/>
  <c r="M505" i="2"/>
  <c r="M504" i="2"/>
  <c r="M481" i="2"/>
  <c r="M480" i="2"/>
  <c r="N481" i="2" s="1"/>
  <c r="M457" i="2"/>
  <c r="N457" i="2" s="1"/>
  <c r="M456" i="2"/>
  <c r="M433" i="2"/>
  <c r="M432" i="2"/>
  <c r="N433" i="2" s="1"/>
  <c r="M409" i="2"/>
  <c r="M408" i="2"/>
  <c r="N409" i="2" s="1"/>
  <c r="M385" i="2"/>
  <c r="M384" i="2"/>
  <c r="N385" i="2" s="1"/>
  <c r="M361" i="2"/>
  <c r="M360" i="2"/>
  <c r="N361" i="2" s="1"/>
  <c r="M337" i="2"/>
  <c r="M336" i="2"/>
  <c r="N337" i="2" s="1"/>
  <c r="N313" i="2"/>
  <c r="M313" i="2"/>
  <c r="M312" i="2"/>
  <c r="M289" i="2"/>
  <c r="N289" i="2" s="1"/>
  <c r="M288" i="2"/>
  <c r="M265" i="2"/>
  <c r="M264" i="2"/>
  <c r="N265" i="2" s="1"/>
  <c r="M241" i="2"/>
  <c r="M240" i="2"/>
  <c r="N241" i="2" s="1"/>
  <c r="N217" i="2"/>
  <c r="M217" i="2"/>
  <c r="M216" i="2"/>
  <c r="M193" i="2"/>
  <c r="N193" i="2" s="1"/>
  <c r="M192" i="2"/>
  <c r="N169" i="2"/>
  <c r="M169" i="2"/>
  <c r="M168" i="2"/>
  <c r="N145" i="2"/>
  <c r="M145" i="2"/>
  <c r="M144" i="2"/>
  <c r="N121" i="2"/>
  <c r="M121" i="2"/>
  <c r="M120" i="2"/>
  <c r="M97" i="2"/>
  <c r="M96" i="2"/>
  <c r="N97" i="2" s="1"/>
  <c r="M73" i="2"/>
  <c r="M72" i="2"/>
  <c r="N73" i="2" s="1"/>
  <c r="M49" i="2"/>
  <c r="M48" i="2"/>
  <c r="N49" i="2" s="1"/>
  <c r="N25" i="2"/>
  <c r="M25" i="2"/>
  <c r="M24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K639" i="2"/>
  <c r="K640" i="2"/>
  <c r="K641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654" i="2"/>
  <c r="K655" i="2"/>
  <c r="K656" i="2"/>
  <c r="K657" i="2"/>
  <c r="K658" i="2"/>
  <c r="K659" i="2"/>
  <c r="K660" i="2"/>
  <c r="K661" i="2"/>
  <c r="K662" i="2"/>
  <c r="K663" i="2"/>
  <c r="K664" i="2"/>
  <c r="K665" i="2"/>
  <c r="K666" i="2"/>
  <c r="K667" i="2"/>
  <c r="K668" i="2"/>
  <c r="K669" i="2"/>
  <c r="K670" i="2"/>
  <c r="K671" i="2"/>
  <c r="K672" i="2"/>
  <c r="K673" i="2"/>
  <c r="K674" i="2"/>
  <c r="K675" i="2"/>
  <c r="K676" i="2"/>
  <c r="K677" i="2"/>
  <c r="K678" i="2"/>
  <c r="K679" i="2"/>
  <c r="K680" i="2"/>
  <c r="K681" i="2"/>
  <c r="K682" i="2"/>
  <c r="K683" i="2"/>
  <c r="K684" i="2"/>
  <c r="K685" i="2"/>
  <c r="K686" i="2"/>
  <c r="K687" i="2"/>
  <c r="K688" i="2"/>
  <c r="K689" i="2"/>
  <c r="K690" i="2"/>
  <c r="K691" i="2"/>
  <c r="K692" i="2"/>
  <c r="K693" i="2"/>
  <c r="K694" i="2"/>
  <c r="K695" i="2"/>
  <c r="K696" i="2"/>
  <c r="K697" i="2"/>
  <c r="K698" i="2"/>
  <c r="K699" i="2"/>
  <c r="K700" i="2"/>
  <c r="K701" i="2"/>
  <c r="K702" i="2"/>
  <c r="K703" i="2"/>
  <c r="K704" i="2"/>
  <c r="K705" i="2"/>
  <c r="K706" i="2"/>
  <c r="K707" i="2"/>
  <c r="K708" i="2"/>
  <c r="K709" i="2"/>
  <c r="K710" i="2"/>
  <c r="K711" i="2"/>
  <c r="K712" i="2"/>
  <c r="K713" i="2"/>
  <c r="K714" i="2"/>
  <c r="K715" i="2"/>
  <c r="K716" i="2"/>
  <c r="K717" i="2"/>
  <c r="K718" i="2"/>
  <c r="K719" i="2"/>
  <c r="K720" i="2"/>
  <c r="K721" i="2"/>
  <c r="K722" i="2"/>
  <c r="K723" i="2"/>
  <c r="K724" i="2"/>
  <c r="K725" i="2"/>
  <c r="K6" i="2"/>
  <c r="J6" i="2"/>
  <c r="J7" i="2"/>
  <c r="H5" i="2"/>
  <c r="G725" i="2"/>
  <c r="G724" i="2"/>
  <c r="H723" i="2" s="1"/>
  <c r="G701" i="2"/>
  <c r="G700" i="2"/>
  <c r="H699" i="2"/>
  <c r="G699" i="2"/>
  <c r="G677" i="2"/>
  <c r="G676" i="2"/>
  <c r="H675" i="2" s="1"/>
  <c r="G653" i="2"/>
  <c r="G652" i="2"/>
  <c r="H651" i="2"/>
  <c r="G651" i="2"/>
  <c r="G629" i="2"/>
  <c r="G628" i="2"/>
  <c r="H627" i="2" s="1"/>
  <c r="G605" i="2"/>
  <c r="G604" i="2"/>
  <c r="H603" i="2"/>
  <c r="G603" i="2"/>
  <c r="G581" i="2"/>
  <c r="G580" i="2"/>
  <c r="H579" i="2" s="1"/>
  <c r="G579" i="2"/>
  <c r="G557" i="2"/>
  <c r="G556" i="2"/>
  <c r="H555" i="2" s="1"/>
  <c r="G555" i="2"/>
  <c r="G533" i="2"/>
  <c r="G532" i="2"/>
  <c r="H531" i="2" s="1"/>
  <c r="G531" i="2"/>
  <c r="G509" i="2"/>
  <c r="G508" i="2"/>
  <c r="H507" i="2" s="1"/>
  <c r="G507" i="2"/>
  <c r="G485" i="2"/>
  <c r="G484" i="2"/>
  <c r="H483" i="2" s="1"/>
  <c r="G483" i="2"/>
  <c r="G461" i="2"/>
  <c r="G460" i="2"/>
  <c r="H459" i="2" s="1"/>
  <c r="G459" i="2"/>
  <c r="G437" i="2"/>
  <c r="G436" i="2"/>
  <c r="H435" i="2" s="1"/>
  <c r="G435" i="2"/>
  <c r="G413" i="2"/>
  <c r="G412" i="2"/>
  <c r="H411" i="2" s="1"/>
  <c r="G411" i="2"/>
  <c r="G389" i="2"/>
  <c r="G388" i="2"/>
  <c r="H387" i="2" s="1"/>
  <c r="G365" i="2"/>
  <c r="G364" i="2"/>
  <c r="H363" i="2" s="1"/>
  <c r="G341" i="2"/>
  <c r="G340" i="2"/>
  <c r="H339" i="2" s="1"/>
  <c r="G317" i="2"/>
  <c r="G316" i="2"/>
  <c r="H315" i="2" s="1"/>
  <c r="G293" i="2"/>
  <c r="G292" i="2"/>
  <c r="H291" i="2" s="1"/>
  <c r="G269" i="2"/>
  <c r="G268" i="2"/>
  <c r="H267" i="2" s="1"/>
  <c r="G245" i="2"/>
  <c r="G244" i="2"/>
  <c r="H243" i="2" s="1"/>
  <c r="G221" i="2"/>
  <c r="G220" i="2"/>
  <c r="H219" i="2" s="1"/>
  <c r="G197" i="2"/>
  <c r="G196" i="2"/>
  <c r="H195" i="2"/>
  <c r="G195" i="2"/>
  <c r="G173" i="2"/>
  <c r="G172" i="2"/>
  <c r="H171" i="2" s="1"/>
  <c r="G149" i="2"/>
  <c r="H147" i="2" s="1"/>
  <c r="G148" i="2"/>
  <c r="G125" i="2"/>
  <c r="G124" i="2"/>
  <c r="H123" i="2" s="1"/>
  <c r="G123" i="2"/>
  <c r="G101" i="2"/>
  <c r="G100" i="2"/>
  <c r="G99" i="2" s="1"/>
  <c r="H99" i="2"/>
  <c r="G77" i="2"/>
  <c r="G76" i="2"/>
  <c r="H75" i="2"/>
  <c r="G75" i="2"/>
  <c r="G53" i="2"/>
  <c r="H51" i="2" s="1"/>
  <c r="G52" i="2"/>
  <c r="H27" i="2"/>
  <c r="G28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6" i="2"/>
  <c r="G29" i="2" s="1"/>
  <c r="J8" i="2" l="1"/>
  <c r="G627" i="2"/>
  <c r="G675" i="2"/>
  <c r="G723" i="2"/>
  <c r="G219" i="2"/>
  <c r="G267" i="2"/>
  <c r="G315" i="2"/>
  <c r="G363" i="2"/>
  <c r="G243" i="2"/>
  <c r="G291" i="2"/>
  <c r="G339" i="2"/>
  <c r="G387" i="2"/>
  <c r="G171" i="2"/>
  <c r="G147" i="2"/>
  <c r="G51" i="2"/>
  <c r="G27" i="2"/>
  <c r="P25" i="2"/>
  <c r="F31" i="4" l="1"/>
  <c r="F30" i="4"/>
</calcChain>
</file>

<file path=xl/sharedStrings.xml><?xml version="1.0" encoding="utf-8"?>
<sst xmlns="http://schemas.openxmlformats.org/spreadsheetml/2006/main" count="88" uniqueCount="54">
  <si>
    <t>Ηλιακά - Θερμικά</t>
  </si>
  <si>
    <t>Φωτοβολταικά</t>
  </si>
  <si>
    <t>Θερμοδυναμική</t>
  </si>
  <si>
    <t>Ανεμογεννήτριες</t>
  </si>
  <si>
    <r>
      <t>L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= m </t>
    </r>
    <r>
      <rPr>
        <b/>
        <sz val="16"/>
        <color rgb="FFC00000"/>
        <rFont val="Arial Narrow"/>
        <family val="2"/>
      </rPr>
      <t>·</t>
    </r>
    <r>
      <rPr>
        <b/>
        <sz val="16"/>
        <color rgb="FFC00000"/>
        <rFont val="Calibri"/>
        <family val="2"/>
      </rPr>
      <t xml:space="preserve"> </t>
    </r>
    <r>
      <rPr>
        <b/>
        <sz val="16"/>
        <color rgb="FFC00000"/>
        <rFont val="Calibri"/>
        <family val="2"/>
        <scheme val="minor"/>
      </rPr>
      <t>C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(T</t>
    </r>
    <r>
      <rPr>
        <b/>
        <vertAlign val="subscript"/>
        <sz val="16"/>
        <color rgb="FFC00000"/>
        <rFont val="Calibri"/>
        <family val="2"/>
        <scheme val="minor"/>
      </rPr>
      <t>d</t>
    </r>
    <r>
      <rPr>
        <b/>
        <sz val="16"/>
        <color rgb="FFC00000"/>
        <rFont val="Calibri"/>
        <family val="2"/>
        <scheme val="minor"/>
      </rPr>
      <t xml:space="preserve"> - T</t>
    </r>
    <r>
      <rPr>
        <b/>
        <vertAlign val="subscript"/>
        <sz val="16"/>
        <color rgb="FFC00000"/>
        <rFont val="Calibri"/>
        <family val="2"/>
        <scheme val="minor"/>
      </rPr>
      <t>s</t>
    </r>
    <r>
      <rPr>
        <b/>
        <sz val="16"/>
        <color rgb="FFC00000"/>
        <rFont val="Calibri"/>
        <family val="2"/>
        <scheme val="minor"/>
      </rPr>
      <t>)</t>
    </r>
  </si>
  <si>
    <r>
      <t>Ε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= </t>
    </r>
    <r>
      <rPr>
        <b/>
        <sz val="16"/>
        <color rgb="FFC00000"/>
        <rFont val="Calibri"/>
        <family val="2"/>
      </rPr>
      <t xml:space="preserve"> n</t>
    </r>
    <r>
      <rPr>
        <b/>
        <vertAlign val="subscript"/>
        <sz val="16"/>
        <color rgb="FFC00000"/>
        <rFont val="Calibri"/>
        <family val="2"/>
        <scheme val="minor"/>
      </rPr>
      <t>pv</t>
    </r>
    <r>
      <rPr>
        <b/>
        <sz val="16"/>
        <color rgb="FFC00000"/>
        <rFont val="Calibri"/>
        <family val="2"/>
        <scheme val="minor"/>
      </rPr>
      <t xml:space="preserve"> · n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n</t>
    </r>
    <r>
      <rPr>
        <b/>
        <vertAlign val="subscript"/>
        <sz val="16"/>
        <color rgb="FFC00000"/>
        <rFont val="Calibri"/>
        <family val="2"/>
        <scheme val="minor"/>
      </rPr>
      <t>T</t>
    </r>
    <r>
      <rPr>
        <b/>
        <sz val="16"/>
        <color rgb="FFC00000"/>
        <rFont val="Calibri"/>
        <family val="2"/>
        <scheme val="minor"/>
      </rPr>
      <t xml:space="preserve"> · Ε</t>
    </r>
    <r>
      <rPr>
        <b/>
        <vertAlign val="subscript"/>
        <sz val="16"/>
        <color rgb="FFC00000"/>
        <rFont val="Calibri"/>
        <family val="2"/>
        <scheme val="minor"/>
      </rPr>
      <t xml:space="preserve">sun  </t>
    </r>
    <r>
      <rPr>
        <b/>
        <sz val="16"/>
        <color rgb="FFC00000"/>
        <rFont val="Calibri"/>
        <family val="2"/>
        <scheme val="minor"/>
      </rPr>
      <t>· A</t>
    </r>
  </si>
  <si>
    <r>
      <t>COP</t>
    </r>
    <r>
      <rPr>
        <b/>
        <vertAlign val="subscript"/>
        <sz val="16"/>
        <color rgb="FFC00000"/>
        <rFont val="Calibri"/>
        <family val="2"/>
        <scheme val="minor"/>
      </rPr>
      <t>R</t>
    </r>
    <r>
      <rPr>
        <b/>
        <sz val="16"/>
        <color rgb="FFC00000"/>
        <rFont val="Calibri"/>
        <family val="2"/>
        <scheme val="minor"/>
      </rPr>
      <t xml:space="preserve"> = T</t>
    </r>
    <r>
      <rPr>
        <b/>
        <vertAlign val="subscript"/>
        <sz val="16"/>
        <color rgb="FFC00000"/>
        <rFont val="Calibri"/>
        <family val="2"/>
        <scheme val="minor"/>
      </rPr>
      <t>c</t>
    </r>
    <r>
      <rPr>
        <b/>
        <sz val="16"/>
        <color rgb="FFC00000"/>
        <rFont val="Calibri"/>
        <family val="2"/>
        <scheme val="minor"/>
      </rPr>
      <t xml:space="preserve"> /(T</t>
    </r>
    <r>
      <rPr>
        <b/>
        <vertAlign val="subscript"/>
        <sz val="16"/>
        <color rgb="FFC00000"/>
        <rFont val="Calibri"/>
        <family val="2"/>
        <scheme val="minor"/>
      </rPr>
      <t>H</t>
    </r>
    <r>
      <rPr>
        <b/>
        <sz val="16"/>
        <color rgb="FFC00000"/>
        <rFont val="Calibri"/>
        <family val="2"/>
        <scheme val="minor"/>
      </rPr>
      <t>- T</t>
    </r>
    <r>
      <rPr>
        <b/>
        <vertAlign val="subscript"/>
        <sz val="16"/>
        <color rgb="FFC00000"/>
        <rFont val="Calibri"/>
        <family val="2"/>
        <scheme val="minor"/>
      </rPr>
      <t>c</t>
    </r>
    <r>
      <rPr>
        <b/>
        <sz val="16"/>
        <color rgb="FFC00000"/>
        <rFont val="Calibri"/>
        <family val="2"/>
        <scheme val="minor"/>
      </rPr>
      <t>)</t>
    </r>
  </si>
  <si>
    <r>
      <t xml:space="preserve">P = 1/2 </t>
    </r>
    <r>
      <rPr>
        <b/>
        <sz val="16"/>
        <color rgb="FFC00000"/>
        <rFont val="Arial Narrow"/>
        <family val="2"/>
      </rPr>
      <t>·</t>
    </r>
    <r>
      <rPr>
        <b/>
        <sz val="16"/>
        <color rgb="FFC00000"/>
        <rFont val="Calibri"/>
        <family val="2"/>
      </rPr>
      <t xml:space="preserve"> </t>
    </r>
    <r>
      <rPr>
        <b/>
        <sz val="16"/>
        <color rgb="FFC00000"/>
        <rFont val="Calibri"/>
        <family val="2"/>
        <scheme val="minor"/>
      </rPr>
      <t>ρ · A · v</t>
    </r>
    <r>
      <rPr>
        <b/>
        <vertAlign val="superscript"/>
        <sz val="16"/>
        <color rgb="FFC00000"/>
        <rFont val="Calibri"/>
        <family val="2"/>
        <scheme val="minor"/>
      </rPr>
      <t>3</t>
    </r>
  </si>
  <si>
    <r>
      <rPr>
        <b/>
        <sz val="16"/>
        <color rgb="FFC00000"/>
        <rFont val="Calibri"/>
        <family val="2"/>
      </rPr>
      <t>Ĺ</t>
    </r>
    <r>
      <rPr>
        <b/>
        <sz val="16"/>
        <color rgb="FFC00000"/>
        <rFont val="Calibri"/>
        <family val="2"/>
        <scheme val="minor"/>
      </rPr>
      <t xml:space="preserve"> = (UA)</t>
    </r>
    <r>
      <rPr>
        <b/>
        <vertAlign val="subscript"/>
        <sz val="16"/>
        <color rgb="FFC00000"/>
        <rFont val="Calibri"/>
        <family val="2"/>
        <scheme val="minor"/>
      </rPr>
      <t>h</t>
    </r>
    <r>
      <rPr>
        <b/>
        <sz val="16"/>
        <color rgb="FFC00000"/>
        <rFont val="Calibri"/>
        <family val="2"/>
        <scheme val="minor"/>
      </rPr>
      <t xml:space="preserve"> · (T</t>
    </r>
    <r>
      <rPr>
        <b/>
        <vertAlign val="subscript"/>
        <sz val="16"/>
        <color rgb="FFC00000"/>
        <rFont val="Calibri"/>
        <family val="2"/>
        <scheme val="minor"/>
      </rPr>
      <t>d</t>
    </r>
    <r>
      <rPr>
        <b/>
        <sz val="16"/>
        <color rgb="FFC00000"/>
        <rFont val="Calibri"/>
        <family val="2"/>
        <scheme val="minor"/>
      </rPr>
      <t xml:space="preserve"> - T</t>
    </r>
    <r>
      <rPr>
        <b/>
        <vertAlign val="subscript"/>
        <sz val="16"/>
        <color rgb="FFC00000"/>
        <rFont val="Calibri"/>
        <family val="2"/>
        <scheme val="minor"/>
      </rPr>
      <t>s</t>
    </r>
    <r>
      <rPr>
        <b/>
        <sz val="16"/>
        <color rgb="FFC00000"/>
        <rFont val="Calibri"/>
        <family val="2"/>
        <scheme val="minor"/>
      </rPr>
      <t>)</t>
    </r>
  </si>
  <si>
    <r>
      <t>P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= </t>
    </r>
    <r>
      <rPr>
        <b/>
        <sz val="16"/>
        <color rgb="FFC00000"/>
        <rFont val="Calibri"/>
        <family val="2"/>
      </rPr>
      <t xml:space="preserve"> n</t>
    </r>
    <r>
      <rPr>
        <b/>
        <vertAlign val="subscript"/>
        <sz val="16"/>
        <color rgb="FFC00000"/>
        <rFont val="Calibri"/>
        <family val="2"/>
        <scheme val="minor"/>
      </rPr>
      <t>pv</t>
    </r>
    <r>
      <rPr>
        <b/>
        <sz val="16"/>
        <color rgb="FFC00000"/>
        <rFont val="Calibri"/>
        <family val="2"/>
        <scheme val="minor"/>
      </rPr>
      <t xml:space="preserve"> · n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n</t>
    </r>
    <r>
      <rPr>
        <b/>
        <vertAlign val="subscript"/>
        <sz val="16"/>
        <color rgb="FFC00000"/>
        <rFont val="Calibri"/>
        <family val="2"/>
        <scheme val="minor"/>
      </rPr>
      <t>T</t>
    </r>
    <r>
      <rPr>
        <b/>
        <sz val="16"/>
        <color rgb="FFC00000"/>
        <rFont val="Calibri"/>
        <family val="2"/>
        <scheme val="minor"/>
      </rPr>
      <t xml:space="preserve"> · P</t>
    </r>
    <r>
      <rPr>
        <b/>
        <vertAlign val="subscript"/>
        <sz val="16"/>
        <color rgb="FFC00000"/>
        <rFont val="Calibri"/>
        <family val="2"/>
        <scheme val="minor"/>
      </rPr>
      <t xml:space="preserve">sun  </t>
    </r>
    <r>
      <rPr>
        <b/>
        <sz val="16"/>
        <color rgb="FFC00000"/>
        <rFont val="Calibri"/>
        <family val="2"/>
        <scheme val="minor"/>
      </rPr>
      <t>· A</t>
    </r>
  </si>
  <si>
    <r>
      <t>COP</t>
    </r>
    <r>
      <rPr>
        <b/>
        <vertAlign val="subscript"/>
        <sz val="16"/>
        <color rgb="FFC00000"/>
        <rFont val="Calibri"/>
        <family val="2"/>
        <scheme val="minor"/>
      </rPr>
      <t>H</t>
    </r>
    <r>
      <rPr>
        <b/>
        <sz val="16"/>
        <color rgb="FFC00000"/>
        <rFont val="Calibri"/>
        <family val="2"/>
        <scheme val="minor"/>
      </rPr>
      <t xml:space="preserve"> = T</t>
    </r>
    <r>
      <rPr>
        <b/>
        <vertAlign val="subscript"/>
        <sz val="16"/>
        <color rgb="FFC00000"/>
        <rFont val="Calibri"/>
        <family val="2"/>
        <scheme val="minor"/>
      </rPr>
      <t>H</t>
    </r>
    <r>
      <rPr>
        <b/>
        <sz val="16"/>
        <color rgb="FFC00000"/>
        <rFont val="Calibri"/>
        <family val="2"/>
        <scheme val="minor"/>
      </rPr>
      <t xml:space="preserve"> /(T</t>
    </r>
    <r>
      <rPr>
        <b/>
        <vertAlign val="subscript"/>
        <sz val="16"/>
        <color rgb="FFC00000"/>
        <rFont val="Calibri"/>
        <family val="2"/>
        <scheme val="minor"/>
      </rPr>
      <t>H</t>
    </r>
    <r>
      <rPr>
        <b/>
        <sz val="16"/>
        <color rgb="FFC00000"/>
        <rFont val="Calibri"/>
        <family val="2"/>
        <scheme val="minor"/>
      </rPr>
      <t>- T</t>
    </r>
    <r>
      <rPr>
        <b/>
        <vertAlign val="subscript"/>
        <sz val="16"/>
        <color rgb="FFC00000"/>
        <rFont val="Calibri"/>
        <family val="2"/>
        <scheme val="minor"/>
      </rPr>
      <t>c</t>
    </r>
    <r>
      <rPr>
        <b/>
        <sz val="16"/>
        <color rgb="FFC00000"/>
        <rFont val="Calibri"/>
        <family val="2"/>
        <scheme val="minor"/>
      </rPr>
      <t>)</t>
    </r>
  </si>
  <si>
    <r>
      <t>P</t>
    </r>
    <r>
      <rPr>
        <b/>
        <vertAlign val="subscript"/>
        <sz val="16"/>
        <color rgb="FFC00000"/>
        <rFont val="Calibri"/>
        <family val="2"/>
        <scheme val="minor"/>
      </rPr>
      <t>n</t>
    </r>
    <r>
      <rPr>
        <b/>
        <sz val="16"/>
        <color rgb="FFC00000"/>
        <rFont val="Calibri"/>
        <family val="2"/>
        <scheme val="minor"/>
      </rPr>
      <t xml:space="preserve"> = c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1/2 </t>
    </r>
    <r>
      <rPr>
        <b/>
        <sz val="16"/>
        <color rgb="FFC00000"/>
        <rFont val="Arial Narrow"/>
        <family val="2"/>
      </rPr>
      <t>·</t>
    </r>
    <r>
      <rPr>
        <b/>
        <sz val="16"/>
        <color rgb="FFC00000"/>
        <rFont val="Calibri"/>
        <family val="2"/>
      </rPr>
      <t xml:space="preserve"> </t>
    </r>
    <r>
      <rPr>
        <b/>
        <sz val="16"/>
        <color rgb="FFC00000"/>
        <rFont val="Calibri"/>
        <family val="2"/>
        <scheme val="minor"/>
      </rPr>
      <t>ρ · A · v</t>
    </r>
    <r>
      <rPr>
        <b/>
        <vertAlign val="superscript"/>
        <sz val="16"/>
        <color rgb="FFC00000"/>
        <rFont val="Calibri"/>
        <family val="2"/>
        <scheme val="minor"/>
      </rPr>
      <t>3</t>
    </r>
  </si>
  <si>
    <r>
      <rPr>
        <b/>
        <sz val="16"/>
        <color rgb="FFC00000"/>
        <rFont val="Calibri"/>
        <family val="2"/>
      </rPr>
      <t>Ĺ</t>
    </r>
    <r>
      <rPr>
        <b/>
        <sz val="16"/>
        <color rgb="FFC00000"/>
        <rFont val="Calibri"/>
        <family val="2"/>
        <scheme val="minor"/>
      </rPr>
      <t xml:space="preserve"> = U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A  · (T</t>
    </r>
    <r>
      <rPr>
        <b/>
        <vertAlign val="subscript"/>
        <sz val="16"/>
        <color rgb="FFC00000"/>
        <rFont val="Calibri"/>
        <family val="2"/>
        <scheme val="minor"/>
      </rPr>
      <t>d</t>
    </r>
    <r>
      <rPr>
        <b/>
        <sz val="16"/>
        <color rgb="FFC00000"/>
        <rFont val="Calibri"/>
        <family val="2"/>
        <scheme val="minor"/>
      </rPr>
      <t xml:space="preserve"> - T</t>
    </r>
    <r>
      <rPr>
        <b/>
        <vertAlign val="subscript"/>
        <sz val="16"/>
        <color rgb="FFC00000"/>
        <rFont val="Calibri"/>
        <family val="2"/>
        <scheme val="minor"/>
      </rPr>
      <t>s</t>
    </r>
    <r>
      <rPr>
        <b/>
        <sz val="16"/>
        <color rgb="FFC00000"/>
        <rFont val="Calibri"/>
        <family val="2"/>
        <scheme val="minor"/>
      </rPr>
      <t>)</t>
    </r>
  </si>
  <si>
    <r>
      <t>n = 1 - T</t>
    </r>
    <r>
      <rPr>
        <b/>
        <vertAlign val="subscript"/>
        <sz val="16"/>
        <color rgb="FFC00000"/>
        <rFont val="Calibri"/>
        <family val="2"/>
        <scheme val="minor"/>
      </rPr>
      <t>C</t>
    </r>
    <r>
      <rPr>
        <b/>
        <sz val="16"/>
        <color rgb="FFC00000"/>
        <rFont val="Calibri"/>
        <family val="2"/>
        <scheme val="minor"/>
      </rPr>
      <t xml:space="preserve"> /T</t>
    </r>
    <r>
      <rPr>
        <b/>
        <vertAlign val="subscript"/>
        <sz val="16"/>
        <color rgb="FFC00000"/>
        <rFont val="Calibri"/>
        <family val="2"/>
        <scheme val="minor"/>
      </rPr>
      <t>H</t>
    </r>
  </si>
  <si>
    <r>
      <t>P</t>
    </r>
    <r>
      <rPr>
        <b/>
        <vertAlign val="subscript"/>
        <sz val="16"/>
        <color rgb="FFC00000"/>
        <rFont val="Calibri"/>
        <family val="2"/>
        <scheme val="minor"/>
      </rPr>
      <t>el</t>
    </r>
    <r>
      <rPr>
        <b/>
        <sz val="16"/>
        <color rgb="FFC00000"/>
        <rFont val="Calibri"/>
        <family val="2"/>
        <scheme val="minor"/>
      </rPr>
      <t xml:space="preserve"> = n</t>
    </r>
    <r>
      <rPr>
        <b/>
        <vertAlign val="subscript"/>
        <sz val="16"/>
        <color rgb="FFC00000"/>
        <rFont val="Calibri"/>
        <family val="2"/>
        <scheme val="minor"/>
      </rPr>
      <t>mech-el</t>
    </r>
    <r>
      <rPr>
        <b/>
        <sz val="16"/>
        <color rgb="FFC00000"/>
        <rFont val="Calibri"/>
        <family val="2"/>
        <scheme val="minor"/>
      </rPr>
      <t xml:space="preserve"> · c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1/2 </t>
    </r>
    <r>
      <rPr>
        <b/>
        <sz val="16"/>
        <color rgb="FFC00000"/>
        <rFont val="Arial Narrow"/>
        <family val="2"/>
      </rPr>
      <t>·</t>
    </r>
    <r>
      <rPr>
        <b/>
        <sz val="16"/>
        <color rgb="FFC00000"/>
        <rFont val="Calibri"/>
        <family val="2"/>
      </rPr>
      <t xml:space="preserve"> </t>
    </r>
    <r>
      <rPr>
        <b/>
        <sz val="16"/>
        <color rgb="FFC00000"/>
        <rFont val="Calibri"/>
        <family val="2"/>
        <scheme val="minor"/>
      </rPr>
      <t>ρ · A · v</t>
    </r>
    <r>
      <rPr>
        <b/>
        <vertAlign val="superscript"/>
        <sz val="16"/>
        <color rgb="FFC00000"/>
        <rFont val="Calibri"/>
        <family val="2"/>
        <scheme val="minor"/>
      </rPr>
      <t>3</t>
    </r>
  </si>
  <si>
    <r>
      <rPr>
        <b/>
        <sz val="16"/>
        <color rgb="FFC00000"/>
        <rFont val="Calibri"/>
        <family val="2"/>
      </rPr>
      <t>Ĺ</t>
    </r>
    <r>
      <rPr>
        <b/>
        <sz val="16"/>
        <color rgb="FFC00000"/>
        <rFont val="Calibri"/>
        <family val="2"/>
        <scheme val="minor"/>
      </rPr>
      <t xml:space="preserve"> = U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S</t>
    </r>
  </si>
  <si>
    <r>
      <t>C</t>
    </r>
    <r>
      <rPr>
        <b/>
        <vertAlign val="subscript"/>
        <sz val="16"/>
        <color rgb="FFC00000"/>
        <rFont val="Calibri"/>
        <family val="2"/>
        <scheme val="minor"/>
      </rPr>
      <t xml:space="preserve">f  </t>
    </r>
    <r>
      <rPr>
        <b/>
        <sz val="16"/>
        <color rgb="FFC00000"/>
        <rFont val="Calibri"/>
        <family val="2"/>
        <scheme val="minor"/>
      </rPr>
      <t>= E</t>
    </r>
    <r>
      <rPr>
        <b/>
        <vertAlign val="subscript"/>
        <sz val="16"/>
        <color rgb="FFC00000"/>
        <rFont val="Calibri"/>
        <family val="2"/>
        <scheme val="minor"/>
      </rPr>
      <t>t</t>
    </r>
    <r>
      <rPr>
        <b/>
        <sz val="16"/>
        <color rgb="FFC00000"/>
        <rFont val="Calibri"/>
        <family val="2"/>
        <scheme val="minor"/>
      </rPr>
      <t xml:space="preserve"> / (P</t>
    </r>
    <r>
      <rPr>
        <b/>
        <vertAlign val="subscript"/>
        <sz val="16"/>
        <color rgb="FFC00000"/>
        <rFont val="Calibri"/>
        <family val="2"/>
        <scheme val="minor"/>
      </rPr>
      <t>n</t>
    </r>
    <r>
      <rPr>
        <b/>
        <sz val="16"/>
        <color rgb="FFC00000"/>
        <rFont val="Calibri"/>
        <family val="2"/>
        <scheme val="minor"/>
      </rPr>
      <t xml:space="preserve"> · Δt)</t>
    </r>
  </si>
  <si>
    <t>Υδραυλικά</t>
  </si>
  <si>
    <t>Γεωθερμία</t>
  </si>
  <si>
    <r>
      <t xml:space="preserve">P = n · </t>
    </r>
    <r>
      <rPr>
        <b/>
        <sz val="16"/>
        <color rgb="FFC00000"/>
        <rFont val="Calibri"/>
        <family val="2"/>
      </rPr>
      <t xml:space="preserve"> </t>
    </r>
    <r>
      <rPr>
        <b/>
        <sz val="16"/>
        <color rgb="FFC00000"/>
        <rFont val="Calibri"/>
        <family val="2"/>
        <scheme val="minor"/>
      </rPr>
      <t>ρ</t>
    </r>
    <r>
      <rPr>
        <b/>
        <vertAlign val="subscript"/>
        <sz val="16"/>
        <color rgb="FFC00000"/>
        <rFont val="Calibri"/>
        <family val="2"/>
        <scheme val="minor"/>
      </rPr>
      <t>w</t>
    </r>
    <r>
      <rPr>
        <b/>
        <sz val="16"/>
        <color rgb="FFC00000"/>
        <rFont val="Calibri"/>
        <family val="2"/>
        <scheme val="minor"/>
      </rPr>
      <t xml:space="preserve"> · g · ΔH · q</t>
    </r>
    <r>
      <rPr>
        <b/>
        <vertAlign val="subscript"/>
        <sz val="16"/>
        <color rgb="FFC00000"/>
        <rFont val="Calibri"/>
        <family val="2"/>
        <scheme val="minor"/>
      </rPr>
      <t>w</t>
    </r>
  </si>
  <si>
    <t>Q = k · Δθ/Δζ</t>
  </si>
  <si>
    <t>kWh/m2</t>
  </si>
  <si>
    <t>kWp</t>
  </si>
  <si>
    <t>npv</t>
  </si>
  <si>
    <t xml:space="preserve"> np</t>
  </si>
  <si>
    <t>nT</t>
  </si>
  <si>
    <t>A</t>
  </si>
  <si>
    <t>day</t>
  </si>
  <si>
    <t>kWh</t>
  </si>
  <si>
    <t>Time</t>
  </si>
  <si>
    <t>Σχεδιάστε φ/β σύστημα με net-metering (20)</t>
  </si>
  <si>
    <t>nt = 0.96</t>
  </si>
  <si>
    <t>np = 0.9</t>
  </si>
  <si>
    <t>npv =0.11</t>
  </si>
  <si>
    <t>Κατανάλωση (kWh)</t>
  </si>
  <si>
    <t>Πυκνότητα ηλιακής ενέργειας (Wh/m2)</t>
  </si>
  <si>
    <t>Σχεδιάστε αυτόνομο φ/β σύστημα με ηλ. Συσσωρευτές (50). Πολύ σύντομα (3 γραμμές) προτείνετε άλλες λύσεις αποθήκευσης (30).</t>
  </si>
  <si>
    <t>Πυκνότητα ηλιακής ενέργειας (kWh/m2)</t>
  </si>
  <si>
    <t>m2</t>
  </si>
  <si>
    <t>A για πληρη κάλυψη =</t>
  </si>
  <si>
    <t>Α μέσο</t>
  </si>
  <si>
    <t>Θεωρώ Εp το σύνολο της κατανάλωσης</t>
  </si>
  <si>
    <t>Θεωρώ Εsun το σύνολο της ηλ. Ακτ. Το μήνα</t>
  </si>
  <si>
    <t>Λύνω ως προς Α</t>
  </si>
  <si>
    <t>Παραγωγή</t>
  </si>
  <si>
    <t>Παραγωγή - Κατανάλωση</t>
  </si>
  <si>
    <t>m</t>
  </si>
  <si>
    <t>m3</t>
  </si>
  <si>
    <t>kg</t>
  </si>
  <si>
    <t>h</t>
  </si>
  <si>
    <t>g</t>
  </si>
  <si>
    <t>m/s2</t>
  </si>
  <si>
    <t>SI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</si>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</sst>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h:mm"/>
  </numFmts>
  <fonts count="1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vertAlign val="subscript"/>
      <sz val="16"/>
      <color rgb="FFC00000"/>
      <name val="Calibri"/>
      <family val="2"/>
      <scheme val="minor"/>
    </font>
    <font>
      <b/>
      <sz val="16"/>
      <color rgb="FFC00000"/>
      <name val="Arial Narrow"/>
      <family val="2"/>
    </font>
    <font>
      <b/>
      <sz val="16"/>
      <color rgb="FFC00000"/>
      <name val="Calibri"/>
      <family val="2"/>
    </font>
    <font>
      <sz val="16"/>
      <color rgb="FFC00000"/>
      <name val="Calibri"/>
      <family val="2"/>
      <scheme val="minor"/>
    </font>
    <font>
      <b/>
      <vertAlign val="superscript"/>
      <sz val="16"/>
      <color rgb="FFC00000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3" borderId="1" xfId="0" applyFill="1" applyBorder="1"/>
    <xf numFmtId="0" fontId="0" fillId="3" borderId="0" xfId="0" applyFill="1"/>
    <xf numFmtId="0" fontId="7" fillId="0" borderId="0" xfId="0" applyFont="1"/>
    <xf numFmtId="0" fontId="9" fillId="0" borderId="0" xfId="0" applyFont="1"/>
    <xf numFmtId="0" fontId="2" fillId="0" borderId="0" xfId="0" applyFont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1" fillId="3" borderId="0" xfId="0" applyFont="1" applyFill="1"/>
    <xf numFmtId="0" fontId="0" fillId="0" borderId="0" xfId="0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13" fillId="0" borderId="0" xfId="0" applyFont="1" applyFill="1" applyBorder="1"/>
    <xf numFmtId="0" fontId="14" fillId="0" borderId="0" xfId="0" applyFont="1" applyFill="1" applyBorder="1"/>
    <xf numFmtId="1" fontId="11" fillId="0" borderId="0" xfId="0" applyNumberFormat="1" applyFont="1" applyFill="1" applyBorder="1"/>
    <xf numFmtId="164" fontId="9" fillId="0" borderId="0" xfId="0" applyNumberFormat="1" applyFont="1"/>
    <xf numFmtId="2" fontId="11" fillId="0" borderId="0" xfId="0" applyNumberFormat="1" applyFont="1"/>
    <xf numFmtId="2" fontId="2" fillId="0" borderId="0" xfId="0" applyNumberFormat="1" applyFont="1" applyAlignment="1">
      <alignment horizontal="center" vertical="center" wrapText="1"/>
    </xf>
    <xf numFmtId="2" fontId="10" fillId="0" borderId="0" xfId="0" applyNumberFormat="1" applyFont="1"/>
    <xf numFmtId="2" fontId="9" fillId="3" borderId="0" xfId="0" applyNumberFormat="1" applyFont="1" applyFill="1"/>
    <xf numFmtId="2" fontId="0" fillId="0" borderId="0" xfId="0" applyNumberFormat="1"/>
    <xf numFmtId="2" fontId="9" fillId="0" borderId="0" xfId="0" applyNumberFormat="1" applyFont="1" applyAlignment="1">
      <alignment horizontal="center"/>
    </xf>
    <xf numFmtId="0" fontId="12" fillId="0" borderId="0" xfId="0" applyFont="1"/>
    <xf numFmtId="0" fontId="12" fillId="0" borderId="0" xfId="0" applyFont="1" applyFill="1" applyBorder="1" applyAlignment="1">
      <alignment horizontal="center" vertical="center"/>
    </xf>
    <xf numFmtId="2" fontId="0" fillId="0" borderId="0" xfId="0" applyNumberFormat="1" applyFill="1" applyBorder="1"/>
    <xf numFmtId="0" fontId="3" fillId="4" borderId="0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/>
    <xf numFmtId="0" fontId="1" fillId="2" borderId="3" xfId="0" applyFont="1" applyFill="1" applyBorder="1"/>
    <xf numFmtId="0" fontId="12" fillId="0" borderId="0" xfId="0" applyFont="1" applyBorder="1"/>
    <xf numFmtId="0" fontId="0" fillId="0" borderId="0" xfId="0" applyBorder="1"/>
    <xf numFmtId="0" fontId="16" fillId="2" borderId="3" xfId="0" applyFont="1" applyFill="1" applyBorder="1"/>
    <xf numFmtId="0" fontId="16" fillId="2" borderId="0" xfId="0" applyFont="1" applyFill="1"/>
    <xf numFmtId="0" fontId="1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/>
    <xf numFmtId="0" fontId="11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0" fillId="5" borderId="0" xfId="0" applyFill="1"/>
    <xf numFmtId="164" fontId="9" fillId="5" borderId="0" xfId="0" applyNumberFormat="1" applyFont="1" applyFill="1"/>
    <xf numFmtId="2" fontId="15" fillId="5" borderId="0" xfId="0" applyNumberFormat="1" applyFont="1" applyFill="1" applyAlignment="1">
      <alignment horizontal="center" vertical="center" wrapText="1"/>
    </xf>
    <xf numFmtId="2" fontId="9" fillId="5" borderId="0" xfId="0" applyNumberFormat="1" applyFont="1" applyFill="1"/>
    <xf numFmtId="0" fontId="9" fillId="5" borderId="0" xfId="0" applyFont="1" applyFill="1"/>
    <xf numFmtId="0" fontId="12" fillId="6" borderId="0" xfId="0" applyFont="1" applyFill="1" applyBorder="1"/>
    <xf numFmtId="0" fontId="12" fillId="6" borderId="0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2" fontId="1" fillId="6" borderId="0" xfId="0" applyNumberFormat="1" applyFont="1" applyFill="1" applyBorder="1"/>
    <xf numFmtId="0" fontId="1" fillId="6" borderId="0" xfId="0" applyFont="1" applyFill="1" applyBorder="1"/>
    <xf numFmtId="0" fontId="12" fillId="7" borderId="0" xfId="0" applyFont="1" applyFill="1" applyBorder="1"/>
    <xf numFmtId="0" fontId="12" fillId="7" borderId="0" xfId="0" applyFont="1" applyFill="1" applyBorder="1" applyAlignment="1">
      <alignment horizontal="center" vertical="center"/>
    </xf>
    <xf numFmtId="0" fontId="17" fillId="0" borderId="0" xfId="0" applyFont="1"/>
    <xf numFmtId="0" fontId="18" fillId="2" borderId="3" xfId="0" applyFont="1" applyFill="1" applyBorder="1"/>
    <xf numFmtId="0" fontId="17" fillId="0" borderId="0" xfId="0" applyFont="1" applyFill="1" applyBorder="1"/>
    <xf numFmtId="2" fontId="17" fillId="0" borderId="0" xfId="0" applyNumberFormat="1" applyFont="1" applyFill="1" applyBorder="1"/>
    <xf numFmtId="2" fontId="17" fillId="7" borderId="0" xfId="0" applyNumberFormat="1" applyFont="1" applyFill="1" applyBorder="1"/>
    <xf numFmtId="0" fontId="0" fillId="8" borderId="0" xfId="0" applyFill="1" applyBorder="1"/>
    <xf numFmtId="0" fontId="11" fillId="8" borderId="0" xfId="0" applyFont="1" applyFill="1" applyBorder="1"/>
    <xf numFmtId="2" fontId="0" fillId="8" borderId="0" xfId="0" applyNumberFormat="1" applyFill="1" applyBorder="1"/>
    <xf numFmtId="2" fontId="11" fillId="8" borderId="0" xfId="0" applyNumberFormat="1" applyFont="1" applyFill="1" applyBorder="1"/>
    <xf numFmtId="2" fontId="12" fillId="0" borderId="0" xfId="0" applyNumberFormat="1" applyFont="1" applyFill="1" applyBorder="1"/>
    <xf numFmtId="3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87"/>
  <sheetViews>
    <sheetView tabSelected="1" topLeftCell="I1" zoomScaleNormal="100" workbookViewId="0">
      <selection activeCell="N730" sqref="N730"/>
    </sheetView>
  </sheetViews>
  <sheetFormatPr defaultRowHeight="23.4" x14ac:dyDescent="0.45"/>
  <cols>
    <col min="3" max="3" width="28.109375" bestFit="1" customWidth="1"/>
    <col min="4" max="4" width="30.44140625" style="20" customWidth="1"/>
    <col min="5" max="5" width="20.6640625" style="20" customWidth="1"/>
    <col min="6" max="6" width="22.33203125" customWidth="1"/>
    <col min="7" max="7" width="37.6640625" style="22" customWidth="1"/>
    <col min="8" max="8" width="23.6640625" style="22" bestFit="1" customWidth="1"/>
    <col min="9" max="9" width="47.6640625" style="22" bestFit="1" customWidth="1"/>
    <col min="10" max="10" width="19" customWidth="1"/>
    <col min="11" max="11" width="22.6640625" customWidth="1"/>
    <col min="12" max="12" width="36.6640625" style="55" bestFit="1" customWidth="1"/>
    <col min="13" max="13" width="15.88671875" customWidth="1"/>
    <col min="14" max="14" width="18.109375" customWidth="1"/>
    <col min="15" max="15" width="24.109375" bestFit="1" customWidth="1"/>
    <col min="16" max="16" width="17.77734375" customWidth="1"/>
    <col min="20" max="20" width="11.44140625" bestFit="1" customWidth="1"/>
  </cols>
  <sheetData>
    <row r="1" spans="1:22" ht="25.8" x14ac:dyDescent="0.5">
      <c r="A1" s="33">
        <v>1</v>
      </c>
      <c r="B1" s="8"/>
      <c r="C1" s="34" t="s">
        <v>30</v>
      </c>
      <c r="D1" s="35"/>
      <c r="E1" s="35"/>
      <c r="F1" s="35"/>
      <c r="G1" s="35"/>
      <c r="H1" s="36" t="s">
        <v>5</v>
      </c>
      <c r="I1" s="36"/>
      <c r="J1" s="36"/>
      <c r="K1" s="37"/>
    </row>
    <row r="2" spans="1:22" ht="72" customHeight="1" x14ac:dyDescent="0.5">
      <c r="A2" s="33">
        <v>2</v>
      </c>
      <c r="B2" s="8"/>
      <c r="C2" s="38" t="s">
        <v>36</v>
      </c>
      <c r="D2" s="39"/>
      <c r="E2" s="39"/>
      <c r="F2" s="39"/>
      <c r="G2" s="39"/>
      <c r="H2" s="25"/>
      <c r="I2" s="26"/>
      <c r="J2" s="26"/>
      <c r="K2" s="27"/>
    </row>
    <row r="3" spans="1:22" ht="25.8" x14ac:dyDescent="0.5">
      <c r="A3" s="7"/>
      <c r="B3" s="7"/>
      <c r="C3" s="7"/>
      <c r="D3" s="16"/>
      <c r="E3" s="16"/>
      <c r="F3" s="7"/>
      <c r="I3" s="31" t="s">
        <v>31</v>
      </c>
      <c r="J3" s="31" t="s">
        <v>32</v>
      </c>
      <c r="K3" s="32" t="s">
        <v>33</v>
      </c>
      <c r="L3" s="56"/>
      <c r="M3" s="28"/>
    </row>
    <row r="4" spans="1:22" ht="115.2" x14ac:dyDescent="0.5">
      <c r="C4" s="5" t="s">
        <v>29</v>
      </c>
      <c r="D4" s="17" t="s">
        <v>34</v>
      </c>
      <c r="E4" s="17" t="s">
        <v>35</v>
      </c>
      <c r="F4" s="17" t="s">
        <v>37</v>
      </c>
      <c r="G4" s="29"/>
      <c r="H4" s="23"/>
      <c r="I4" s="11"/>
      <c r="J4" s="9"/>
      <c r="K4" s="10"/>
      <c r="L4" s="57"/>
      <c r="M4" s="9"/>
      <c r="N4" s="10"/>
      <c r="O4" s="9"/>
      <c r="P4" s="9"/>
      <c r="Q4" s="9"/>
    </row>
    <row r="5" spans="1:22" ht="28.8" x14ac:dyDescent="0.55000000000000004">
      <c r="C5" s="6"/>
      <c r="D5" s="18"/>
      <c r="E5" s="18"/>
      <c r="G5" s="53" t="s">
        <v>39</v>
      </c>
      <c r="H5" s="54">
        <f>MAX(H6:H740)</f>
        <v>47915.375968663211</v>
      </c>
      <c r="I5" s="11" t="s">
        <v>40</v>
      </c>
      <c r="J5" s="9"/>
      <c r="K5" s="10" t="s">
        <v>44</v>
      </c>
      <c r="L5" s="57" t="s">
        <v>45</v>
      </c>
      <c r="M5" s="9"/>
      <c r="N5" s="10"/>
      <c r="O5" s="9"/>
      <c r="P5" s="9"/>
      <c r="Q5" s="9"/>
    </row>
    <row r="6" spans="1:22" ht="25.8" x14ac:dyDescent="0.5">
      <c r="A6" s="43"/>
      <c r="B6" s="43"/>
      <c r="C6" s="44">
        <v>42887</v>
      </c>
      <c r="D6" s="45">
        <v>358.65</v>
      </c>
      <c r="E6" s="46">
        <v>0</v>
      </c>
      <c r="F6" s="47">
        <f>E6/1000</f>
        <v>0</v>
      </c>
      <c r="G6" s="48"/>
      <c r="H6" s="49"/>
      <c r="I6" s="11" t="s">
        <v>41</v>
      </c>
      <c r="J6" s="24">
        <f>SUM(D6:D725)</f>
        <v>375858.8000000004</v>
      </c>
      <c r="K6" s="10">
        <f>0.11*0.9*0.96*18784*F6</f>
        <v>0</v>
      </c>
      <c r="L6" s="59">
        <f>K6-D6</f>
        <v>-358.65</v>
      </c>
      <c r="M6" s="60"/>
      <c r="N6" s="61"/>
      <c r="O6" s="9"/>
      <c r="P6" s="9"/>
      <c r="Q6" s="9"/>
    </row>
    <row r="7" spans="1:22" ht="25.8" x14ac:dyDescent="0.5">
      <c r="A7" s="43"/>
      <c r="B7" s="43"/>
      <c r="C7" s="44">
        <v>42887.041666666657</v>
      </c>
      <c r="D7" s="45">
        <v>353.45</v>
      </c>
      <c r="E7" s="46">
        <v>0</v>
      </c>
      <c r="F7" s="47">
        <f t="shared" ref="F7:F70" si="0">E7/1000</f>
        <v>0</v>
      </c>
      <c r="G7" s="48"/>
      <c r="H7" s="49"/>
      <c r="I7" s="11" t="s">
        <v>42</v>
      </c>
      <c r="J7" s="9">
        <f>SUM(F6:F725)</f>
        <v>210.53799999999995</v>
      </c>
      <c r="K7" s="10">
        <f t="shared" ref="K7:K70" si="1">0.11*0.9*0.96*18784*F7</f>
        <v>0</v>
      </c>
      <c r="L7" s="59">
        <f t="shared" ref="L7:L70" si="2">K7-D7</f>
        <v>-353.45</v>
      </c>
      <c r="M7" s="60"/>
      <c r="N7" s="61"/>
      <c r="O7" s="9"/>
      <c r="P7" s="9"/>
      <c r="Q7" s="9" t="s">
        <v>38</v>
      </c>
      <c r="R7" t="s">
        <v>46</v>
      </c>
      <c r="S7" t="s">
        <v>47</v>
      </c>
      <c r="U7" t="s">
        <v>52</v>
      </c>
    </row>
    <row r="8" spans="1:22" ht="25.8" x14ac:dyDescent="0.5">
      <c r="A8" s="43"/>
      <c r="B8" s="43"/>
      <c r="C8" s="44">
        <v>42887.083333333343</v>
      </c>
      <c r="D8" s="45">
        <v>352.5</v>
      </c>
      <c r="E8" s="46">
        <v>0</v>
      </c>
      <c r="F8" s="47">
        <f t="shared" si="0"/>
        <v>0</v>
      </c>
      <c r="G8" s="48"/>
      <c r="H8" s="49"/>
      <c r="I8" s="11" t="s">
        <v>43</v>
      </c>
      <c r="J8" s="9">
        <f>J6/(0.11*0.96*0.9*J7)</f>
        <v>18783.98800213392</v>
      </c>
      <c r="K8" s="10">
        <f t="shared" si="1"/>
        <v>0</v>
      </c>
      <c r="L8" s="59">
        <f t="shared" si="2"/>
        <v>-352.5</v>
      </c>
      <c r="M8" s="60"/>
      <c r="N8" s="61"/>
      <c r="O8" s="9"/>
      <c r="P8" s="9"/>
      <c r="Q8" s="9">
        <v>100</v>
      </c>
      <c r="R8">
        <v>0.05</v>
      </c>
      <c r="S8">
        <f>Q8*R8</f>
        <v>5</v>
      </c>
      <c r="T8">
        <v>5000</v>
      </c>
      <c r="U8" t="s">
        <v>48</v>
      </c>
      <c r="V8" t="s">
        <v>46</v>
      </c>
    </row>
    <row r="9" spans="1:22" ht="25.8" x14ac:dyDescent="0.5">
      <c r="A9" s="43"/>
      <c r="B9" s="43"/>
      <c r="C9" s="44">
        <v>42887.125</v>
      </c>
      <c r="D9" s="45">
        <v>349.2</v>
      </c>
      <c r="E9" s="46">
        <v>0</v>
      </c>
      <c r="F9" s="47">
        <f t="shared" si="0"/>
        <v>0</v>
      </c>
      <c r="G9" s="48"/>
      <c r="H9" s="49"/>
      <c r="I9" s="11"/>
      <c r="J9" s="9"/>
      <c r="K9" s="10">
        <f t="shared" si="1"/>
        <v>0</v>
      </c>
      <c r="L9" s="59">
        <f t="shared" si="2"/>
        <v>-349.2</v>
      </c>
      <c r="M9" s="60"/>
      <c r="N9" s="61"/>
      <c r="O9" s="9"/>
      <c r="P9" s="9"/>
      <c r="Q9" s="9"/>
      <c r="T9">
        <v>20</v>
      </c>
      <c r="U9" t="s">
        <v>46</v>
      </c>
      <c r="V9" t="s">
        <v>49</v>
      </c>
    </row>
    <row r="10" spans="1:22" ht="25.8" x14ac:dyDescent="0.5">
      <c r="A10" s="43"/>
      <c r="B10" s="43"/>
      <c r="C10" s="44">
        <v>42887.166666666657</v>
      </c>
      <c r="D10" s="45">
        <v>348</v>
      </c>
      <c r="E10" s="46">
        <v>0</v>
      </c>
      <c r="F10" s="47">
        <f t="shared" si="0"/>
        <v>0</v>
      </c>
      <c r="G10" s="48"/>
      <c r="H10" s="49"/>
      <c r="I10" s="11"/>
      <c r="J10" s="9"/>
      <c r="K10" s="10">
        <f t="shared" si="1"/>
        <v>0</v>
      </c>
      <c r="L10" s="59">
        <f t="shared" si="2"/>
        <v>-348</v>
      </c>
      <c r="M10" s="60"/>
      <c r="N10" s="61"/>
      <c r="O10" s="9"/>
      <c r="P10" s="9"/>
      <c r="Q10" s="9"/>
      <c r="T10">
        <v>10</v>
      </c>
      <c r="U10" t="s">
        <v>51</v>
      </c>
      <c r="V10" t="s">
        <v>50</v>
      </c>
    </row>
    <row r="11" spans="1:22" ht="25.8" x14ac:dyDescent="0.5">
      <c r="A11" s="43"/>
      <c r="B11" s="43"/>
      <c r="C11" s="44">
        <v>42887.208333333343</v>
      </c>
      <c r="D11" s="45">
        <v>375.25</v>
      </c>
      <c r="E11" s="46">
        <v>0</v>
      </c>
      <c r="F11" s="47">
        <f t="shared" si="0"/>
        <v>0</v>
      </c>
      <c r="G11" s="48"/>
      <c r="H11" s="49"/>
      <c r="I11" s="11"/>
      <c r="J11" s="9"/>
      <c r="K11" s="10">
        <f t="shared" si="1"/>
        <v>0</v>
      </c>
      <c r="L11" s="59">
        <f t="shared" si="2"/>
        <v>-375.25</v>
      </c>
      <c r="M11" s="60"/>
      <c r="N11" s="61"/>
      <c r="O11" s="9"/>
      <c r="P11" s="9"/>
      <c r="Q11" s="9"/>
    </row>
    <row r="12" spans="1:22" ht="25.8" x14ac:dyDescent="0.5">
      <c r="A12" s="43"/>
      <c r="B12" s="43"/>
      <c r="C12" s="44">
        <v>42887.25</v>
      </c>
      <c r="D12" s="45">
        <v>383.8</v>
      </c>
      <c r="E12" s="46">
        <v>28.666666666666661</v>
      </c>
      <c r="F12" s="47">
        <f t="shared" si="0"/>
        <v>2.866666666666666E-2</v>
      </c>
      <c r="G12" s="48"/>
      <c r="H12" s="49"/>
      <c r="I12" s="11"/>
      <c r="J12" s="9"/>
      <c r="K12" s="10">
        <f t="shared" si="1"/>
        <v>51.176632319999989</v>
      </c>
      <c r="L12" s="59">
        <f t="shared" si="2"/>
        <v>-332.62336768</v>
      </c>
      <c r="M12" s="60"/>
      <c r="N12" s="61"/>
      <c r="O12" s="9"/>
      <c r="P12" s="9"/>
      <c r="Q12" s="9"/>
      <c r="T12" s="65">
        <f>T10*T9*T8</f>
        <v>1000000</v>
      </c>
      <c r="U12" t="s">
        <v>53</v>
      </c>
      <c r="V12" s="66"/>
    </row>
    <row r="13" spans="1:22" ht="25.8" x14ac:dyDescent="0.5">
      <c r="A13" s="43"/>
      <c r="B13" s="43"/>
      <c r="C13" s="44">
        <v>42887.291666666657</v>
      </c>
      <c r="D13" s="45">
        <v>376.55</v>
      </c>
      <c r="E13" s="46">
        <v>183.83333333333329</v>
      </c>
      <c r="F13" s="47">
        <f t="shared" si="0"/>
        <v>0.18383333333333329</v>
      </c>
      <c r="G13" s="48"/>
      <c r="H13" s="49"/>
      <c r="I13" s="11"/>
      <c r="J13" s="9"/>
      <c r="K13" s="10">
        <f t="shared" si="1"/>
        <v>328.18503167999995</v>
      </c>
      <c r="L13" s="59">
        <f t="shared" si="2"/>
        <v>-48.36496832000006</v>
      </c>
      <c r="M13" s="60"/>
      <c r="N13" s="61"/>
      <c r="O13" s="9"/>
      <c r="P13" s="9"/>
      <c r="Q13" s="9"/>
      <c r="T13" s="66"/>
    </row>
    <row r="14" spans="1:22" ht="25.8" x14ac:dyDescent="0.5">
      <c r="A14" s="43"/>
      <c r="B14" s="43"/>
      <c r="C14" s="44">
        <v>42887.333333333343</v>
      </c>
      <c r="D14" s="45">
        <v>420.65</v>
      </c>
      <c r="E14" s="46">
        <v>358.83333333333331</v>
      </c>
      <c r="F14" s="47">
        <f t="shared" si="0"/>
        <v>0.35883333333333334</v>
      </c>
      <c r="G14" s="48"/>
      <c r="H14" s="49"/>
      <c r="I14" s="11"/>
      <c r="J14" s="9"/>
      <c r="K14" s="10">
        <f t="shared" si="1"/>
        <v>640.60051968000005</v>
      </c>
      <c r="L14" s="59">
        <f t="shared" si="2"/>
        <v>219.95051968000007</v>
      </c>
      <c r="M14" s="60"/>
      <c r="N14" s="61"/>
      <c r="O14" s="9"/>
      <c r="P14" s="9"/>
      <c r="Q14" s="9"/>
    </row>
    <row r="15" spans="1:22" ht="25.8" x14ac:dyDescent="0.5">
      <c r="A15" s="43"/>
      <c r="B15" s="43"/>
      <c r="C15" s="44">
        <v>42887.375</v>
      </c>
      <c r="D15" s="45">
        <v>482.3</v>
      </c>
      <c r="E15" s="46">
        <v>530.83333333333326</v>
      </c>
      <c r="F15" s="47">
        <f t="shared" si="0"/>
        <v>0.53083333333333327</v>
      </c>
      <c r="G15" s="48"/>
      <c r="H15" s="49"/>
      <c r="I15" s="11"/>
      <c r="J15" s="9"/>
      <c r="K15" s="10">
        <f t="shared" si="1"/>
        <v>947.66031359999988</v>
      </c>
      <c r="L15" s="59">
        <f t="shared" si="2"/>
        <v>465.36031359999987</v>
      </c>
      <c r="M15" s="60"/>
      <c r="N15" s="61"/>
      <c r="O15" s="9"/>
      <c r="P15" s="9"/>
      <c r="Q15" s="9"/>
    </row>
    <row r="16" spans="1:22" ht="25.8" x14ac:dyDescent="0.5">
      <c r="A16" s="43"/>
      <c r="B16" s="43"/>
      <c r="C16" s="44">
        <v>42887.416666666657</v>
      </c>
      <c r="D16" s="45">
        <v>548.20000000000005</v>
      </c>
      <c r="E16" s="46">
        <v>681.66666666666663</v>
      </c>
      <c r="F16" s="47">
        <f t="shared" si="0"/>
        <v>0.68166666666666664</v>
      </c>
      <c r="G16" s="48"/>
      <c r="H16" s="49"/>
      <c r="I16" s="11"/>
      <c r="J16" s="9"/>
      <c r="K16" s="10">
        <f t="shared" si="1"/>
        <v>1216.9327103999999</v>
      </c>
      <c r="L16" s="59">
        <f t="shared" si="2"/>
        <v>668.73271039999986</v>
      </c>
      <c r="M16" s="60"/>
      <c r="N16" s="61"/>
      <c r="O16" s="9"/>
      <c r="P16" s="9"/>
      <c r="Q16" s="9"/>
    </row>
    <row r="17" spans="1:17" ht="25.8" x14ac:dyDescent="0.5">
      <c r="A17" s="43"/>
      <c r="B17" s="43"/>
      <c r="C17" s="44">
        <v>42887.458333333343</v>
      </c>
      <c r="D17" s="45">
        <v>626.04999999999995</v>
      </c>
      <c r="E17" s="46">
        <v>802.99999999999989</v>
      </c>
      <c r="F17" s="47">
        <f t="shared" si="0"/>
        <v>0.80299999999999994</v>
      </c>
      <c r="G17" s="48"/>
      <c r="H17" s="49"/>
      <c r="I17" s="11"/>
      <c r="J17" s="9"/>
      <c r="K17" s="10">
        <f t="shared" si="1"/>
        <v>1433.5407820799999</v>
      </c>
      <c r="L17" s="59">
        <f t="shared" si="2"/>
        <v>807.49078207999992</v>
      </c>
      <c r="M17" s="60"/>
      <c r="N17" s="61"/>
      <c r="O17" s="9"/>
      <c r="P17" s="9"/>
      <c r="Q17" s="9"/>
    </row>
    <row r="18" spans="1:17" ht="25.8" x14ac:dyDescent="0.5">
      <c r="A18" s="43"/>
      <c r="B18" s="43"/>
      <c r="C18" s="44">
        <v>42887.5</v>
      </c>
      <c r="D18" s="45">
        <v>647.1</v>
      </c>
      <c r="E18" s="46">
        <v>880</v>
      </c>
      <c r="F18" s="47">
        <f t="shared" si="0"/>
        <v>0.88</v>
      </c>
      <c r="G18" s="48"/>
      <c r="H18" s="49"/>
      <c r="I18" s="11"/>
      <c r="J18" s="9"/>
      <c r="K18" s="10">
        <f t="shared" si="1"/>
        <v>1571.0035968</v>
      </c>
      <c r="L18" s="59">
        <f t="shared" si="2"/>
        <v>923.90359679999995</v>
      </c>
      <c r="M18" s="60"/>
      <c r="N18" s="61"/>
      <c r="O18" s="10"/>
      <c r="P18" s="10"/>
      <c r="Q18" s="10"/>
    </row>
    <row r="19" spans="1:17" ht="25.8" x14ac:dyDescent="0.5">
      <c r="A19" s="43"/>
      <c r="B19" s="43"/>
      <c r="C19" s="44">
        <v>42887.541666666657</v>
      </c>
      <c r="D19" s="45">
        <v>701.8</v>
      </c>
      <c r="E19" s="46">
        <v>905.49999999999989</v>
      </c>
      <c r="F19" s="47">
        <f t="shared" si="0"/>
        <v>0.90549999999999986</v>
      </c>
      <c r="G19" s="48"/>
      <c r="H19" s="49"/>
      <c r="I19" s="11"/>
      <c r="J19" s="9"/>
      <c r="K19" s="10">
        <f t="shared" si="1"/>
        <v>1616.5269964799998</v>
      </c>
      <c r="L19" s="59">
        <f t="shared" si="2"/>
        <v>914.7269964799998</v>
      </c>
      <c r="M19" s="60"/>
      <c r="N19" s="61"/>
      <c r="O19" s="9"/>
      <c r="P19" s="9"/>
      <c r="Q19" s="9"/>
    </row>
    <row r="20" spans="1:17" ht="25.8" x14ac:dyDescent="0.5">
      <c r="A20" s="43"/>
      <c r="B20" s="43"/>
      <c r="C20" s="44">
        <v>42887.583333333343</v>
      </c>
      <c r="D20" s="45">
        <v>665.2</v>
      </c>
      <c r="E20" s="46">
        <v>878.99999999999989</v>
      </c>
      <c r="F20" s="47">
        <f t="shared" si="0"/>
        <v>0.87899999999999989</v>
      </c>
      <c r="G20" s="48"/>
      <c r="H20" s="49"/>
      <c r="I20" s="11"/>
      <c r="J20" s="9"/>
      <c r="K20" s="10">
        <f t="shared" si="1"/>
        <v>1569.2183654399998</v>
      </c>
      <c r="L20" s="59">
        <f t="shared" si="2"/>
        <v>904.0183654399998</v>
      </c>
      <c r="M20" s="60"/>
      <c r="N20" s="61"/>
      <c r="O20" s="9"/>
      <c r="P20" s="9"/>
      <c r="Q20" s="9"/>
    </row>
    <row r="21" spans="1:17" ht="25.8" x14ac:dyDescent="0.5">
      <c r="A21" s="43"/>
      <c r="B21" s="43"/>
      <c r="C21" s="44">
        <v>42887.625</v>
      </c>
      <c r="D21" s="45">
        <v>670.6</v>
      </c>
      <c r="E21" s="46">
        <v>803.83333333333314</v>
      </c>
      <c r="F21" s="47">
        <f t="shared" si="0"/>
        <v>0.80383333333333318</v>
      </c>
      <c r="G21" s="48"/>
      <c r="H21" s="49"/>
      <c r="I21" s="11"/>
      <c r="J21" s="9"/>
      <c r="K21" s="10">
        <f t="shared" si="1"/>
        <v>1435.0284748799997</v>
      </c>
      <c r="L21" s="59">
        <f t="shared" si="2"/>
        <v>764.42847487999973</v>
      </c>
      <c r="M21" s="60"/>
      <c r="N21" s="61"/>
      <c r="O21" s="9"/>
      <c r="P21" s="9"/>
      <c r="Q21" s="9"/>
    </row>
    <row r="22" spans="1:17" ht="25.8" x14ac:dyDescent="0.5">
      <c r="A22" s="43"/>
      <c r="B22" s="43"/>
      <c r="C22" s="44">
        <v>42887.666666666657</v>
      </c>
      <c r="D22" s="45">
        <v>649.35</v>
      </c>
      <c r="E22" s="46">
        <v>683.66666666666663</v>
      </c>
      <c r="F22" s="47">
        <f t="shared" si="0"/>
        <v>0.68366666666666664</v>
      </c>
      <c r="G22" s="48"/>
      <c r="H22" s="49"/>
      <c r="I22" s="11"/>
      <c r="J22" s="9"/>
      <c r="K22" s="10">
        <f t="shared" si="1"/>
        <v>1220.5031731199999</v>
      </c>
      <c r="L22" s="59">
        <f t="shared" si="2"/>
        <v>571.15317311999991</v>
      </c>
      <c r="M22" s="60"/>
      <c r="N22" s="61"/>
      <c r="O22" s="9"/>
      <c r="P22" s="9"/>
      <c r="Q22" s="9"/>
    </row>
    <row r="23" spans="1:17" ht="61.2" x14ac:dyDescent="1.1000000000000001">
      <c r="A23" s="43"/>
      <c r="B23" s="43"/>
      <c r="C23" s="44">
        <v>42887.708333333343</v>
      </c>
      <c r="D23" s="45">
        <v>584.5</v>
      </c>
      <c r="E23" s="46">
        <v>527.33333333333326</v>
      </c>
      <c r="F23" s="47">
        <f t="shared" si="0"/>
        <v>0.52733333333333321</v>
      </c>
      <c r="G23" s="48"/>
      <c r="H23" s="49"/>
      <c r="I23" s="11"/>
      <c r="J23" s="9"/>
      <c r="K23" s="10">
        <f t="shared" si="1"/>
        <v>941.41200383999978</v>
      </c>
      <c r="L23" s="59">
        <f t="shared" si="2"/>
        <v>356.91200383999978</v>
      </c>
      <c r="M23" s="60"/>
      <c r="N23" s="61"/>
      <c r="O23" s="13"/>
      <c r="P23" s="9"/>
      <c r="Q23" s="9"/>
    </row>
    <row r="24" spans="1:17" ht="25.8" x14ac:dyDescent="0.5">
      <c r="A24" s="43"/>
      <c r="B24" s="43"/>
      <c r="C24" s="44">
        <v>42887.75</v>
      </c>
      <c r="D24" s="45">
        <v>540.6</v>
      </c>
      <c r="E24" s="46">
        <v>351.16666666666657</v>
      </c>
      <c r="F24" s="47">
        <f t="shared" si="0"/>
        <v>0.35116666666666657</v>
      </c>
      <c r="G24" s="48"/>
      <c r="H24" s="49"/>
      <c r="I24" s="11"/>
      <c r="J24" s="9"/>
      <c r="K24" s="10">
        <f t="shared" si="1"/>
        <v>626.91374591999988</v>
      </c>
      <c r="L24" s="59">
        <f t="shared" si="2"/>
        <v>86.31374591999986</v>
      </c>
      <c r="M24" s="62">
        <f>SUM(L14:L24)</f>
        <v>6682.9906822399989</v>
      </c>
      <c r="N24" s="61"/>
      <c r="O24" s="24"/>
      <c r="P24" s="9"/>
      <c r="Q24" s="9"/>
    </row>
    <row r="25" spans="1:17" ht="25.8" x14ac:dyDescent="0.5">
      <c r="A25" s="43"/>
      <c r="B25" s="43"/>
      <c r="C25" s="44">
        <v>42887.791666666657</v>
      </c>
      <c r="D25" s="45">
        <v>504.75</v>
      </c>
      <c r="E25" s="46">
        <v>178.16666666666671</v>
      </c>
      <c r="F25" s="47">
        <f t="shared" si="0"/>
        <v>0.17816666666666672</v>
      </c>
      <c r="G25" s="48"/>
      <c r="H25" s="49"/>
      <c r="I25" s="11"/>
      <c r="J25" s="9"/>
      <c r="K25" s="10">
        <f t="shared" si="1"/>
        <v>318.06872064000009</v>
      </c>
      <c r="L25" s="59">
        <f t="shared" si="2"/>
        <v>-186.68127935999991</v>
      </c>
      <c r="M25" s="62">
        <f>ABS(SUM(L25:L29,L6:L13))</f>
        <v>4338.0109843199998</v>
      </c>
      <c r="N25" s="63">
        <f>MAX(M24:M25)</f>
        <v>6682.9906822399989</v>
      </c>
      <c r="O25" s="24"/>
      <c r="P25" s="24">
        <f>SUM(O24:O25)</f>
        <v>0</v>
      </c>
      <c r="Q25" s="9"/>
    </row>
    <row r="26" spans="1:17" ht="25.8" x14ac:dyDescent="0.5">
      <c r="A26" s="43"/>
      <c r="B26" s="43"/>
      <c r="C26" s="44">
        <v>42887.833333333343</v>
      </c>
      <c r="D26" s="45">
        <v>463.15</v>
      </c>
      <c r="E26" s="46">
        <v>26.5</v>
      </c>
      <c r="F26" s="47">
        <f t="shared" si="0"/>
        <v>2.6499999999999999E-2</v>
      </c>
      <c r="G26" s="50" t="s">
        <v>26</v>
      </c>
      <c r="H26" s="49"/>
      <c r="I26" s="11"/>
      <c r="J26" s="9"/>
      <c r="K26" s="10">
        <f t="shared" si="1"/>
        <v>47.308631040000002</v>
      </c>
      <c r="L26" s="59">
        <f t="shared" si="2"/>
        <v>-415.84136895999995</v>
      </c>
      <c r="M26" s="60"/>
      <c r="N26" s="61"/>
      <c r="O26" s="9"/>
      <c r="P26" s="9"/>
      <c r="Q26" s="9"/>
    </row>
    <row r="27" spans="1:17" ht="25.8" x14ac:dyDescent="0.5">
      <c r="A27" s="43"/>
      <c r="B27" s="43"/>
      <c r="C27" s="44">
        <v>42887.875</v>
      </c>
      <c r="D27" s="45">
        <v>450.7</v>
      </c>
      <c r="E27" s="46">
        <v>0</v>
      </c>
      <c r="F27" s="47">
        <f t="shared" si="0"/>
        <v>0</v>
      </c>
      <c r="G27" s="48">
        <f>G28/(0.11*0.96*0.9*G29)</f>
        <v>15629.61391809513</v>
      </c>
      <c r="H27" s="49">
        <f>G28/(0.11*0.9*0.96*G29)</f>
        <v>15629.61391809513</v>
      </c>
      <c r="I27" s="11"/>
      <c r="J27" s="9"/>
      <c r="K27" s="10">
        <f t="shared" si="1"/>
        <v>0</v>
      </c>
      <c r="L27" s="59">
        <f t="shared" si="2"/>
        <v>-450.7</v>
      </c>
      <c r="M27" s="60"/>
      <c r="N27" s="61"/>
      <c r="O27" s="9"/>
      <c r="P27" s="9"/>
      <c r="Q27" s="9"/>
    </row>
    <row r="28" spans="1:17" ht="25.8" x14ac:dyDescent="0.5">
      <c r="A28" s="43"/>
      <c r="B28" s="43"/>
      <c r="C28" s="44">
        <v>42887.916666666657</v>
      </c>
      <c r="D28" s="45">
        <v>393.35</v>
      </c>
      <c r="E28" s="46">
        <v>0</v>
      </c>
      <c r="F28" s="47">
        <f t="shared" si="0"/>
        <v>0</v>
      </c>
      <c r="G28" s="51">
        <f>SUM(D6:D29)</f>
        <v>11619.100000000002</v>
      </c>
      <c r="H28" s="49"/>
      <c r="I28" s="11"/>
      <c r="J28" s="9"/>
      <c r="K28" s="10">
        <f t="shared" si="1"/>
        <v>0</v>
      </c>
      <c r="L28" s="59">
        <f t="shared" si="2"/>
        <v>-393.35</v>
      </c>
      <c r="M28" s="60"/>
      <c r="N28" s="61"/>
      <c r="O28" s="9"/>
      <c r="P28" s="9"/>
      <c r="Q28" s="9"/>
    </row>
    <row r="29" spans="1:17" ht="31.2" x14ac:dyDescent="0.6">
      <c r="A29" s="43"/>
      <c r="B29" s="43"/>
      <c r="C29" s="44">
        <v>42887.958333333336</v>
      </c>
      <c r="D29" s="45">
        <v>373.4</v>
      </c>
      <c r="E29" s="46">
        <v>0</v>
      </c>
      <c r="F29" s="47">
        <f t="shared" si="0"/>
        <v>0</v>
      </c>
      <c r="G29" s="52">
        <f>SUM(F6:F29)</f>
        <v>7.8219999999999992</v>
      </c>
      <c r="H29" s="49"/>
      <c r="I29" s="64">
        <f>SUM(D6:D29)</f>
        <v>11619.100000000002</v>
      </c>
      <c r="J29" s="9"/>
      <c r="K29" s="10">
        <f t="shared" si="1"/>
        <v>0</v>
      </c>
      <c r="L29" s="59">
        <f t="shared" si="2"/>
        <v>-373.4</v>
      </c>
      <c r="M29" s="60"/>
      <c r="N29" s="61"/>
      <c r="O29" s="12"/>
      <c r="P29" s="12"/>
      <c r="Q29" s="9"/>
    </row>
    <row r="30" spans="1:17" ht="31.2" x14ac:dyDescent="0.6">
      <c r="C30" s="15">
        <v>42888</v>
      </c>
      <c r="D30" s="21">
        <v>367.2</v>
      </c>
      <c r="E30" s="19">
        <v>0</v>
      </c>
      <c r="F30" s="4">
        <f t="shared" si="0"/>
        <v>0</v>
      </c>
      <c r="G30" s="48"/>
      <c r="H30" s="49"/>
      <c r="I30" s="11"/>
      <c r="J30" s="9"/>
      <c r="K30" s="10">
        <f t="shared" si="1"/>
        <v>0</v>
      </c>
      <c r="L30" s="58">
        <f t="shared" si="2"/>
        <v>-367.2</v>
      </c>
      <c r="M30" s="60"/>
      <c r="N30" s="61"/>
      <c r="O30" s="14"/>
      <c r="P30" s="12"/>
      <c r="Q30" s="9"/>
    </row>
    <row r="31" spans="1:17" ht="25.8" x14ac:dyDescent="0.5">
      <c r="C31" s="15">
        <v>42888.041666666657</v>
      </c>
      <c r="D31" s="21">
        <v>339</v>
      </c>
      <c r="E31" s="19">
        <v>0</v>
      </c>
      <c r="F31" s="4">
        <f t="shared" si="0"/>
        <v>0</v>
      </c>
      <c r="G31" s="48"/>
      <c r="H31" s="49"/>
      <c r="I31" s="11"/>
      <c r="J31" s="9"/>
      <c r="K31" s="10">
        <f t="shared" si="1"/>
        <v>0</v>
      </c>
      <c r="L31" s="58">
        <f t="shared" si="2"/>
        <v>-339</v>
      </c>
      <c r="M31" s="60"/>
      <c r="N31" s="61"/>
      <c r="O31" s="9"/>
      <c r="P31" s="9"/>
      <c r="Q31" s="9"/>
    </row>
    <row r="32" spans="1:17" ht="25.8" x14ac:dyDescent="0.5">
      <c r="C32" s="15">
        <v>42888.083333333343</v>
      </c>
      <c r="D32" s="21">
        <v>337.4</v>
      </c>
      <c r="E32" s="19">
        <v>0</v>
      </c>
      <c r="F32" s="4">
        <f t="shared" si="0"/>
        <v>0</v>
      </c>
      <c r="G32" s="48"/>
      <c r="H32" s="49"/>
      <c r="I32" s="11"/>
      <c r="J32" s="9"/>
      <c r="K32" s="10">
        <f t="shared" si="1"/>
        <v>0</v>
      </c>
      <c r="L32" s="58">
        <f t="shared" si="2"/>
        <v>-337.4</v>
      </c>
      <c r="M32" s="60"/>
      <c r="N32" s="61"/>
      <c r="O32" s="9"/>
      <c r="P32" s="9"/>
      <c r="Q32" s="9"/>
    </row>
    <row r="33" spans="3:17" ht="25.8" x14ac:dyDescent="0.5">
      <c r="C33" s="15">
        <v>42888.125</v>
      </c>
      <c r="D33" s="21">
        <v>331.15</v>
      </c>
      <c r="E33" s="19">
        <v>0</v>
      </c>
      <c r="F33" s="4">
        <f t="shared" si="0"/>
        <v>0</v>
      </c>
      <c r="G33" s="48"/>
      <c r="H33" s="49"/>
      <c r="I33" s="11"/>
      <c r="J33" s="9"/>
      <c r="K33" s="10">
        <f t="shared" si="1"/>
        <v>0</v>
      </c>
      <c r="L33" s="58">
        <f t="shared" si="2"/>
        <v>-331.15</v>
      </c>
      <c r="M33" s="60"/>
      <c r="N33" s="61"/>
      <c r="O33" s="9"/>
      <c r="P33" s="9"/>
      <c r="Q33" s="9"/>
    </row>
    <row r="34" spans="3:17" ht="25.8" x14ac:dyDescent="0.5">
      <c r="C34" s="15">
        <v>42888.166666666657</v>
      </c>
      <c r="D34" s="21">
        <v>331.75</v>
      </c>
      <c r="E34" s="19">
        <v>0</v>
      </c>
      <c r="F34" s="4">
        <f t="shared" si="0"/>
        <v>0</v>
      </c>
      <c r="G34" s="48"/>
      <c r="H34" s="49"/>
      <c r="I34" s="11"/>
      <c r="J34" s="9"/>
      <c r="K34" s="10">
        <f t="shared" si="1"/>
        <v>0</v>
      </c>
      <c r="L34" s="58">
        <f t="shared" si="2"/>
        <v>-331.75</v>
      </c>
      <c r="M34" s="60"/>
      <c r="N34" s="61"/>
      <c r="O34" s="30"/>
    </row>
    <row r="35" spans="3:17" ht="25.8" x14ac:dyDescent="0.5">
      <c r="C35" s="15">
        <v>42888.208333333343</v>
      </c>
      <c r="D35" s="21">
        <v>355.75</v>
      </c>
      <c r="E35" s="19">
        <v>0</v>
      </c>
      <c r="F35" s="4">
        <f t="shared" si="0"/>
        <v>0</v>
      </c>
      <c r="G35" s="48"/>
      <c r="H35" s="49"/>
      <c r="I35" s="11"/>
      <c r="J35" s="9"/>
      <c r="K35" s="10">
        <f t="shared" si="1"/>
        <v>0</v>
      </c>
      <c r="L35" s="58">
        <f t="shared" si="2"/>
        <v>-355.75</v>
      </c>
      <c r="M35" s="60"/>
      <c r="N35" s="61"/>
      <c r="O35" s="30"/>
    </row>
    <row r="36" spans="3:17" ht="25.8" x14ac:dyDescent="0.5">
      <c r="C36" s="15">
        <v>42888.25</v>
      </c>
      <c r="D36" s="21">
        <v>373.2</v>
      </c>
      <c r="E36" s="19">
        <v>27.666666666666661</v>
      </c>
      <c r="F36" s="4">
        <f t="shared" si="0"/>
        <v>2.7666666666666662E-2</v>
      </c>
      <c r="G36" s="48"/>
      <c r="H36" s="49"/>
      <c r="I36" s="11"/>
      <c r="J36" s="9"/>
      <c r="K36" s="10">
        <f t="shared" si="1"/>
        <v>49.391400959999991</v>
      </c>
      <c r="L36" s="58">
        <f t="shared" si="2"/>
        <v>-323.80859903999999</v>
      </c>
      <c r="M36" s="60"/>
      <c r="N36" s="61"/>
      <c r="O36" s="30"/>
    </row>
    <row r="37" spans="3:17" ht="25.8" x14ac:dyDescent="0.5">
      <c r="C37" s="15">
        <v>42888.291666666657</v>
      </c>
      <c r="D37" s="21">
        <v>380.2</v>
      </c>
      <c r="E37" s="19">
        <v>181.6666666666666</v>
      </c>
      <c r="F37" s="4">
        <f t="shared" si="0"/>
        <v>0.18166666666666659</v>
      </c>
      <c r="G37" s="48"/>
      <c r="H37" s="49"/>
      <c r="I37" s="11"/>
      <c r="J37" s="9"/>
      <c r="K37" s="10">
        <f t="shared" si="1"/>
        <v>324.31703039999985</v>
      </c>
      <c r="L37" s="58">
        <f t="shared" si="2"/>
        <v>-55.882969600000138</v>
      </c>
      <c r="M37" s="60"/>
      <c r="N37" s="61"/>
      <c r="O37" s="30"/>
    </row>
    <row r="38" spans="3:17" ht="25.8" x14ac:dyDescent="0.5">
      <c r="C38" s="15">
        <v>42888.333333333343</v>
      </c>
      <c r="D38" s="21">
        <v>470.1</v>
      </c>
      <c r="E38" s="19">
        <v>356.83333333333331</v>
      </c>
      <c r="F38" s="4">
        <f t="shared" si="0"/>
        <v>0.35683333333333334</v>
      </c>
      <c r="G38" s="48"/>
      <c r="H38" s="49"/>
      <c r="I38" s="11"/>
      <c r="J38" s="9"/>
      <c r="K38" s="10">
        <f t="shared" si="1"/>
        <v>637.03005696000002</v>
      </c>
      <c r="L38" s="58">
        <f t="shared" si="2"/>
        <v>166.93005696</v>
      </c>
      <c r="M38" s="60"/>
      <c r="N38" s="61"/>
      <c r="O38" s="30"/>
    </row>
    <row r="39" spans="3:17" ht="25.8" x14ac:dyDescent="0.5">
      <c r="C39" s="15">
        <v>42888.375</v>
      </c>
      <c r="D39" s="21">
        <v>531.79999999999995</v>
      </c>
      <c r="E39" s="19">
        <v>528.16666666666663</v>
      </c>
      <c r="F39" s="4">
        <f t="shared" si="0"/>
        <v>0.52816666666666667</v>
      </c>
      <c r="G39" s="48"/>
      <c r="H39" s="49"/>
      <c r="I39" s="11"/>
      <c r="J39" s="9"/>
      <c r="K39" s="10">
        <f t="shared" si="1"/>
        <v>942.89969664</v>
      </c>
      <c r="L39" s="58">
        <f t="shared" si="2"/>
        <v>411.09969664000005</v>
      </c>
      <c r="M39" s="60"/>
      <c r="N39" s="61"/>
      <c r="O39" s="30"/>
    </row>
    <row r="40" spans="3:17" ht="25.8" x14ac:dyDescent="0.5">
      <c r="C40" s="15">
        <v>42888.416666666657</v>
      </c>
      <c r="D40" s="21">
        <v>574.85</v>
      </c>
      <c r="E40" s="19">
        <v>678</v>
      </c>
      <c r="F40" s="4">
        <f t="shared" si="0"/>
        <v>0.67800000000000005</v>
      </c>
      <c r="G40" s="48"/>
      <c r="H40" s="49"/>
      <c r="I40" s="11"/>
      <c r="J40" s="9"/>
      <c r="K40" s="10">
        <f t="shared" si="1"/>
        <v>1210.3868620800001</v>
      </c>
      <c r="L40" s="58">
        <f t="shared" si="2"/>
        <v>635.53686208000011</v>
      </c>
      <c r="M40" s="60"/>
      <c r="N40" s="61"/>
      <c r="O40" s="30"/>
    </row>
    <row r="41" spans="3:17" ht="25.8" x14ac:dyDescent="0.5">
      <c r="C41" s="15">
        <v>42888.458333333343</v>
      </c>
      <c r="D41" s="21">
        <v>750.35</v>
      </c>
      <c r="E41" s="19">
        <v>798.16666666666652</v>
      </c>
      <c r="F41" s="4">
        <f t="shared" si="0"/>
        <v>0.79816666666666647</v>
      </c>
      <c r="G41" s="48"/>
      <c r="H41" s="49"/>
      <c r="I41" s="11"/>
      <c r="J41" s="9"/>
      <c r="K41" s="10">
        <f t="shared" si="1"/>
        <v>1424.9121638399997</v>
      </c>
      <c r="L41" s="58">
        <f t="shared" si="2"/>
        <v>674.5621638399997</v>
      </c>
      <c r="M41" s="60"/>
      <c r="N41" s="61"/>
      <c r="O41" s="30"/>
    </row>
    <row r="42" spans="3:17" ht="25.8" x14ac:dyDescent="0.5">
      <c r="C42" s="15">
        <v>42888.5</v>
      </c>
      <c r="D42" s="21">
        <v>790.35</v>
      </c>
      <c r="E42" s="19">
        <v>872.99999999999989</v>
      </c>
      <c r="F42" s="4">
        <f t="shared" si="0"/>
        <v>0.87299999999999989</v>
      </c>
      <c r="G42" s="48"/>
      <c r="H42" s="49"/>
      <c r="I42" s="11"/>
      <c r="J42" s="9"/>
      <c r="K42" s="10">
        <f t="shared" si="1"/>
        <v>1558.5069772799998</v>
      </c>
      <c r="L42" s="58">
        <f t="shared" si="2"/>
        <v>768.15697727999975</v>
      </c>
      <c r="M42" s="60"/>
      <c r="N42" s="61"/>
      <c r="O42" s="30"/>
    </row>
    <row r="43" spans="3:17" ht="25.8" x14ac:dyDescent="0.5">
      <c r="C43" s="15">
        <v>42888.541666666657</v>
      </c>
      <c r="D43" s="21">
        <v>749.95</v>
      </c>
      <c r="E43" s="19">
        <v>896.33333333333326</v>
      </c>
      <c r="F43" s="4">
        <f t="shared" si="0"/>
        <v>0.8963333333333332</v>
      </c>
      <c r="G43" s="48"/>
      <c r="H43" s="49"/>
      <c r="I43" s="11"/>
      <c r="J43" s="9"/>
      <c r="K43" s="10">
        <f t="shared" si="1"/>
        <v>1600.1623756799997</v>
      </c>
      <c r="L43" s="58">
        <f t="shared" si="2"/>
        <v>850.2123756799997</v>
      </c>
      <c r="M43" s="60"/>
      <c r="N43" s="61"/>
      <c r="O43" s="30"/>
    </row>
    <row r="44" spans="3:17" ht="25.8" x14ac:dyDescent="0.5">
      <c r="C44" s="15">
        <v>42888.583333333343</v>
      </c>
      <c r="D44" s="21">
        <v>726</v>
      </c>
      <c r="E44" s="19">
        <v>869.49999999999977</v>
      </c>
      <c r="F44" s="4">
        <f t="shared" si="0"/>
        <v>0.86949999999999972</v>
      </c>
      <c r="G44" s="48"/>
      <c r="H44" s="49"/>
      <c r="I44" s="11"/>
      <c r="J44" s="9"/>
      <c r="K44" s="10">
        <f t="shared" si="1"/>
        <v>1552.2586675199996</v>
      </c>
      <c r="L44" s="58">
        <f t="shared" si="2"/>
        <v>826.25866751999956</v>
      </c>
      <c r="M44" s="60"/>
      <c r="N44" s="61"/>
      <c r="O44" s="30"/>
    </row>
    <row r="45" spans="3:17" ht="25.8" x14ac:dyDescent="0.5">
      <c r="C45" s="15">
        <v>42888.625</v>
      </c>
      <c r="D45" s="21">
        <v>677.5</v>
      </c>
      <c r="E45" s="19">
        <v>787.83333333333314</v>
      </c>
      <c r="F45" s="4">
        <f t="shared" si="0"/>
        <v>0.78783333333333316</v>
      </c>
      <c r="G45" s="48"/>
      <c r="H45" s="49"/>
      <c r="I45" s="11"/>
      <c r="J45" s="9"/>
      <c r="K45" s="10">
        <f t="shared" si="1"/>
        <v>1406.4647731199998</v>
      </c>
      <c r="L45" s="58">
        <f t="shared" si="2"/>
        <v>728.96477311999979</v>
      </c>
      <c r="M45" s="60"/>
      <c r="N45" s="61"/>
      <c r="O45" s="30"/>
    </row>
    <row r="46" spans="3:17" ht="25.8" x14ac:dyDescent="0.5">
      <c r="C46" s="15">
        <v>42888.666666666657</v>
      </c>
      <c r="D46" s="21">
        <v>634.75</v>
      </c>
      <c r="E46" s="19">
        <v>666.66666666666663</v>
      </c>
      <c r="F46" s="4">
        <f t="shared" si="0"/>
        <v>0.66666666666666663</v>
      </c>
      <c r="G46" s="48"/>
      <c r="H46" s="49"/>
      <c r="I46" s="11"/>
      <c r="J46" s="9"/>
      <c r="K46" s="10">
        <f t="shared" si="1"/>
        <v>1190.1542399999998</v>
      </c>
      <c r="L46" s="58">
        <f t="shared" si="2"/>
        <v>555.40423999999985</v>
      </c>
      <c r="M46" s="60"/>
      <c r="N46" s="61"/>
      <c r="O46" s="30"/>
    </row>
    <row r="47" spans="3:17" ht="25.8" x14ac:dyDescent="0.5">
      <c r="C47" s="15">
        <v>42888.708333333343</v>
      </c>
      <c r="D47" s="21">
        <v>613.79999999999995</v>
      </c>
      <c r="E47" s="19">
        <v>511.83333333333331</v>
      </c>
      <c r="F47" s="4">
        <f t="shared" si="0"/>
        <v>0.51183333333333336</v>
      </c>
      <c r="G47" s="48"/>
      <c r="H47" s="49"/>
      <c r="I47" s="11"/>
      <c r="J47" s="9"/>
      <c r="K47" s="10">
        <f t="shared" si="1"/>
        <v>913.74091776</v>
      </c>
      <c r="L47" s="58">
        <f t="shared" si="2"/>
        <v>299.94091776000005</v>
      </c>
      <c r="M47" s="60"/>
      <c r="N47" s="61"/>
      <c r="O47" s="30"/>
    </row>
    <row r="48" spans="3:17" ht="25.8" x14ac:dyDescent="0.5">
      <c r="C48" s="15">
        <v>42888.75</v>
      </c>
      <c r="D48" s="21">
        <v>545.79999999999995</v>
      </c>
      <c r="E48" s="19">
        <v>331.33333333333331</v>
      </c>
      <c r="F48" s="4">
        <f t="shared" si="0"/>
        <v>0.33133333333333331</v>
      </c>
      <c r="G48" s="48"/>
      <c r="H48" s="49"/>
      <c r="I48" s="11"/>
      <c r="J48" s="9"/>
      <c r="K48" s="10">
        <f t="shared" si="1"/>
        <v>591.50665728000001</v>
      </c>
      <c r="L48" s="58">
        <f t="shared" si="2"/>
        <v>45.706657280000059</v>
      </c>
      <c r="M48" s="62">
        <f>SUM(L38:L48)</f>
        <v>5962.7733881599997</v>
      </c>
      <c r="N48" s="61"/>
      <c r="O48" s="30"/>
    </row>
    <row r="49" spans="3:15" ht="25.8" x14ac:dyDescent="0.5">
      <c r="C49" s="15">
        <v>42888.791666666657</v>
      </c>
      <c r="D49" s="21">
        <v>489.55</v>
      </c>
      <c r="E49" s="19">
        <v>173.66666666666671</v>
      </c>
      <c r="F49" s="4">
        <f t="shared" si="0"/>
        <v>0.17366666666666672</v>
      </c>
      <c r="G49" s="48"/>
      <c r="H49" s="49"/>
      <c r="I49" s="11"/>
      <c r="J49" s="9"/>
      <c r="K49" s="10">
        <f t="shared" si="1"/>
        <v>310.0351795200001</v>
      </c>
      <c r="L49" s="58">
        <f t="shared" si="2"/>
        <v>-179.51482047999991</v>
      </c>
      <c r="M49" s="62">
        <f>ABS(SUM(L49:L53,L30:L37))</f>
        <v>4317.7017619200005</v>
      </c>
      <c r="N49" s="63">
        <f>MAX(M48:M49)</f>
        <v>5962.7733881599997</v>
      </c>
      <c r="O49" s="30"/>
    </row>
    <row r="50" spans="3:15" ht="25.8" x14ac:dyDescent="0.5">
      <c r="C50" s="15">
        <v>42888.833333333343</v>
      </c>
      <c r="D50" s="21">
        <v>466.55</v>
      </c>
      <c r="E50" s="19">
        <v>20</v>
      </c>
      <c r="F50" s="4">
        <f t="shared" si="0"/>
        <v>0.02</v>
      </c>
      <c r="G50" s="50" t="s">
        <v>26</v>
      </c>
      <c r="H50" s="49"/>
      <c r="I50" s="11"/>
      <c r="J50" s="9"/>
      <c r="K50" s="10">
        <f t="shared" si="1"/>
        <v>35.704627199999997</v>
      </c>
      <c r="L50" s="58">
        <f t="shared" si="2"/>
        <v>-430.84537280000001</v>
      </c>
      <c r="M50" s="60"/>
      <c r="N50" s="61"/>
      <c r="O50" s="30"/>
    </row>
    <row r="51" spans="3:15" ht="25.8" x14ac:dyDescent="0.5">
      <c r="C51" s="15">
        <v>42888.875</v>
      </c>
      <c r="D51" s="21">
        <v>454.5</v>
      </c>
      <c r="E51" s="19">
        <v>0</v>
      </c>
      <c r="F51" s="4">
        <f t="shared" si="0"/>
        <v>0</v>
      </c>
      <c r="G51" s="48">
        <f>G52/(0.11*0.96*0.9*G53)</f>
        <v>16536.239374088906</v>
      </c>
      <c r="H51" s="49">
        <f>G52/(0.11*0.9*0.96*G53)</f>
        <v>16536.239374088906</v>
      </c>
      <c r="I51" s="11"/>
      <c r="J51" s="9"/>
      <c r="K51" s="10">
        <f t="shared" si="1"/>
        <v>0</v>
      </c>
      <c r="L51" s="58">
        <f t="shared" si="2"/>
        <v>-454.5</v>
      </c>
      <c r="M51" s="60"/>
      <c r="N51" s="61"/>
      <c r="O51" s="30"/>
    </row>
    <row r="52" spans="3:15" ht="25.8" x14ac:dyDescent="0.5">
      <c r="C52" s="15">
        <v>42888.916666666657</v>
      </c>
      <c r="D52" s="21">
        <v>415.3</v>
      </c>
      <c r="E52" s="19">
        <v>0</v>
      </c>
      <c r="F52" s="4">
        <f t="shared" si="0"/>
        <v>0</v>
      </c>
      <c r="G52" s="51">
        <f>SUM(D30:D53)</f>
        <v>12102.399999999996</v>
      </c>
      <c r="H52" s="49"/>
      <c r="I52" s="11"/>
      <c r="J52" s="9"/>
      <c r="K52" s="10">
        <f t="shared" si="1"/>
        <v>0</v>
      </c>
      <c r="L52" s="58">
        <f t="shared" si="2"/>
        <v>-415.3</v>
      </c>
      <c r="M52" s="60"/>
      <c r="N52" s="61"/>
      <c r="O52" s="30"/>
    </row>
    <row r="53" spans="3:15" ht="25.8" x14ac:dyDescent="0.5">
      <c r="C53" s="15">
        <v>42888.958333333343</v>
      </c>
      <c r="D53" s="21">
        <v>395.6</v>
      </c>
      <c r="E53" s="19">
        <v>0</v>
      </c>
      <c r="F53" s="4">
        <f t="shared" si="0"/>
        <v>0</v>
      </c>
      <c r="G53" s="52">
        <f>SUM(F30:F53)</f>
        <v>7.7006666666666659</v>
      </c>
      <c r="H53" s="49"/>
      <c r="I53" s="11"/>
      <c r="J53" s="9"/>
      <c r="K53" s="10">
        <f t="shared" si="1"/>
        <v>0</v>
      </c>
      <c r="L53" s="58">
        <f t="shared" si="2"/>
        <v>-395.6</v>
      </c>
      <c r="M53" s="60"/>
      <c r="N53" s="61"/>
      <c r="O53" s="30"/>
    </row>
    <row r="54" spans="3:15" ht="25.8" x14ac:dyDescent="0.5">
      <c r="C54" s="15">
        <v>42889</v>
      </c>
      <c r="D54" s="21">
        <v>374.3</v>
      </c>
      <c r="E54" s="19">
        <v>0</v>
      </c>
      <c r="F54" s="4">
        <f t="shared" si="0"/>
        <v>0</v>
      </c>
      <c r="G54" s="48"/>
      <c r="H54" s="49"/>
      <c r="I54" s="11"/>
      <c r="J54" s="9"/>
      <c r="K54" s="10">
        <f t="shared" si="1"/>
        <v>0</v>
      </c>
      <c r="L54" s="58">
        <f t="shared" si="2"/>
        <v>-374.3</v>
      </c>
      <c r="M54" s="60"/>
      <c r="N54" s="61"/>
      <c r="O54" s="30"/>
    </row>
    <row r="55" spans="3:15" ht="25.8" x14ac:dyDescent="0.5">
      <c r="C55" s="15">
        <v>42889.041666666657</v>
      </c>
      <c r="D55" s="21">
        <v>359.2</v>
      </c>
      <c r="E55" s="19">
        <v>0</v>
      </c>
      <c r="F55" s="4">
        <f t="shared" si="0"/>
        <v>0</v>
      </c>
      <c r="G55" s="48"/>
      <c r="H55" s="49"/>
      <c r="I55" s="11"/>
      <c r="J55" s="9"/>
      <c r="K55" s="10">
        <f t="shared" si="1"/>
        <v>0</v>
      </c>
      <c r="L55" s="58">
        <f t="shared" si="2"/>
        <v>-359.2</v>
      </c>
      <c r="M55" s="60"/>
      <c r="N55" s="61"/>
      <c r="O55" s="30"/>
    </row>
    <row r="56" spans="3:15" ht="25.8" x14ac:dyDescent="0.5">
      <c r="C56" s="15">
        <v>42889.083333333343</v>
      </c>
      <c r="D56" s="21">
        <v>326.5</v>
      </c>
      <c r="E56" s="19">
        <v>0</v>
      </c>
      <c r="F56" s="4">
        <f t="shared" si="0"/>
        <v>0</v>
      </c>
      <c r="G56" s="48"/>
      <c r="H56" s="49"/>
      <c r="I56" s="11"/>
      <c r="J56" s="9"/>
      <c r="K56" s="10">
        <f t="shared" si="1"/>
        <v>0</v>
      </c>
      <c r="L56" s="58">
        <f t="shared" si="2"/>
        <v>-326.5</v>
      </c>
      <c r="M56" s="60"/>
      <c r="N56" s="61"/>
      <c r="O56" s="30"/>
    </row>
    <row r="57" spans="3:15" ht="25.8" x14ac:dyDescent="0.5">
      <c r="C57" s="15">
        <v>42889.125</v>
      </c>
      <c r="D57" s="21">
        <v>318.7</v>
      </c>
      <c r="E57" s="19">
        <v>0</v>
      </c>
      <c r="F57" s="4">
        <f t="shared" si="0"/>
        <v>0</v>
      </c>
      <c r="G57" s="48"/>
      <c r="H57" s="49"/>
      <c r="I57" s="11"/>
      <c r="J57" s="9"/>
      <c r="K57" s="10">
        <f t="shared" si="1"/>
        <v>0</v>
      </c>
      <c r="L57" s="58">
        <f t="shared" si="2"/>
        <v>-318.7</v>
      </c>
      <c r="M57" s="60"/>
      <c r="N57" s="61"/>
      <c r="O57" s="30"/>
    </row>
    <row r="58" spans="3:15" ht="25.8" x14ac:dyDescent="0.5">
      <c r="C58" s="15">
        <v>42889.166666666657</v>
      </c>
      <c r="D58" s="21">
        <v>320.39999999999998</v>
      </c>
      <c r="E58" s="19">
        <v>0</v>
      </c>
      <c r="F58" s="4">
        <f t="shared" si="0"/>
        <v>0</v>
      </c>
      <c r="G58" s="48"/>
      <c r="H58" s="49"/>
      <c r="I58" s="11"/>
      <c r="J58" s="9"/>
      <c r="K58" s="10">
        <f t="shared" si="1"/>
        <v>0</v>
      </c>
      <c r="L58" s="58">
        <f t="shared" si="2"/>
        <v>-320.39999999999998</v>
      </c>
      <c r="M58" s="60"/>
      <c r="N58" s="61"/>
      <c r="O58" s="30"/>
    </row>
    <row r="59" spans="3:15" ht="25.8" x14ac:dyDescent="0.5">
      <c r="C59" s="15">
        <v>42889.208333333343</v>
      </c>
      <c r="D59" s="21">
        <v>315.60000000000002</v>
      </c>
      <c r="E59" s="19">
        <v>0</v>
      </c>
      <c r="F59" s="4">
        <f t="shared" si="0"/>
        <v>0</v>
      </c>
      <c r="G59" s="48"/>
      <c r="H59" s="49"/>
      <c r="I59" s="11"/>
      <c r="J59" s="9"/>
      <c r="K59" s="10">
        <f t="shared" si="1"/>
        <v>0</v>
      </c>
      <c r="L59" s="58">
        <f t="shared" si="2"/>
        <v>-315.60000000000002</v>
      </c>
      <c r="M59" s="60"/>
      <c r="N59" s="61"/>
      <c r="O59" s="30"/>
    </row>
    <row r="60" spans="3:15" ht="25.8" x14ac:dyDescent="0.5">
      <c r="C60" s="15">
        <v>42889.25</v>
      </c>
      <c r="D60" s="21">
        <v>315.2</v>
      </c>
      <c r="E60" s="19">
        <v>15.5</v>
      </c>
      <c r="F60" s="4">
        <f t="shared" si="0"/>
        <v>1.55E-2</v>
      </c>
      <c r="G60" s="48"/>
      <c r="H60" s="49"/>
      <c r="I60" s="11"/>
      <c r="J60" s="9"/>
      <c r="K60" s="10">
        <f t="shared" si="1"/>
        <v>27.671086079999998</v>
      </c>
      <c r="L60" s="58">
        <f t="shared" si="2"/>
        <v>-287.52891391999998</v>
      </c>
      <c r="M60" s="60"/>
      <c r="N60" s="61"/>
      <c r="O60" s="30"/>
    </row>
    <row r="61" spans="3:15" ht="25.8" x14ac:dyDescent="0.5">
      <c r="C61" s="15">
        <v>42889.291666666657</v>
      </c>
      <c r="D61" s="21">
        <v>310.2</v>
      </c>
      <c r="E61" s="19">
        <v>103.8333333333333</v>
      </c>
      <c r="F61" s="4">
        <f t="shared" si="0"/>
        <v>0.10383333333333331</v>
      </c>
      <c r="G61" s="48"/>
      <c r="H61" s="49"/>
      <c r="I61" s="11"/>
      <c r="J61" s="9"/>
      <c r="K61" s="10">
        <f t="shared" si="1"/>
        <v>185.36652287999996</v>
      </c>
      <c r="L61" s="58">
        <f t="shared" si="2"/>
        <v>-124.83347712000003</v>
      </c>
      <c r="M61" s="60"/>
      <c r="N61" s="61"/>
      <c r="O61" s="30"/>
    </row>
    <row r="62" spans="3:15" ht="25.8" x14ac:dyDescent="0.5">
      <c r="C62" s="15">
        <v>42889.333333333343</v>
      </c>
      <c r="D62" s="21">
        <v>304.05</v>
      </c>
      <c r="E62" s="19">
        <v>114</v>
      </c>
      <c r="F62" s="4">
        <f t="shared" si="0"/>
        <v>0.114</v>
      </c>
      <c r="G62" s="48"/>
      <c r="H62" s="49"/>
      <c r="I62" s="11"/>
      <c r="J62" s="9"/>
      <c r="K62" s="10">
        <f t="shared" si="1"/>
        <v>203.51637504000001</v>
      </c>
      <c r="L62" s="58">
        <f t="shared" si="2"/>
        <v>-100.53362496</v>
      </c>
      <c r="M62" s="60"/>
      <c r="N62" s="61"/>
      <c r="O62" s="30"/>
    </row>
    <row r="63" spans="3:15" ht="25.8" x14ac:dyDescent="0.5">
      <c r="C63" s="15">
        <v>42889.375</v>
      </c>
      <c r="D63" s="21">
        <v>315.05</v>
      </c>
      <c r="E63" s="19">
        <v>415.33333333333331</v>
      </c>
      <c r="F63" s="4">
        <f t="shared" si="0"/>
        <v>0.41533333333333333</v>
      </c>
      <c r="G63" s="48"/>
      <c r="H63" s="49"/>
      <c r="I63" s="11"/>
      <c r="J63" s="9"/>
      <c r="K63" s="10">
        <f t="shared" si="1"/>
        <v>741.46609151999996</v>
      </c>
      <c r="L63" s="58">
        <f t="shared" si="2"/>
        <v>426.41609151999995</v>
      </c>
      <c r="M63" s="60"/>
      <c r="N63" s="61"/>
      <c r="O63" s="30"/>
    </row>
    <row r="64" spans="3:15" ht="25.8" x14ac:dyDescent="0.5">
      <c r="C64" s="15">
        <v>42889.416666666657</v>
      </c>
      <c r="D64" s="21">
        <v>323.2</v>
      </c>
      <c r="E64" s="19">
        <v>649.49999999999989</v>
      </c>
      <c r="F64" s="4">
        <f t="shared" si="0"/>
        <v>0.64949999999999986</v>
      </c>
      <c r="G64" s="48"/>
      <c r="H64" s="49"/>
      <c r="I64" s="11"/>
      <c r="J64" s="9"/>
      <c r="K64" s="10">
        <f t="shared" si="1"/>
        <v>1159.5077683199997</v>
      </c>
      <c r="L64" s="58">
        <f t="shared" si="2"/>
        <v>836.3077683199997</v>
      </c>
      <c r="M64" s="60"/>
      <c r="N64" s="61"/>
      <c r="O64" s="30"/>
    </row>
    <row r="65" spans="3:15" ht="25.8" x14ac:dyDescent="0.5">
      <c r="C65" s="15">
        <v>42889.458333333343</v>
      </c>
      <c r="D65" s="21">
        <v>343.3</v>
      </c>
      <c r="E65" s="19">
        <v>688.5</v>
      </c>
      <c r="F65" s="4">
        <f t="shared" si="0"/>
        <v>0.6885</v>
      </c>
      <c r="G65" s="48"/>
      <c r="H65" s="49"/>
      <c r="I65" s="11"/>
      <c r="J65" s="9"/>
      <c r="K65" s="10">
        <f t="shared" si="1"/>
        <v>1229.1317913600001</v>
      </c>
      <c r="L65" s="58">
        <f t="shared" si="2"/>
        <v>885.83179136000012</v>
      </c>
      <c r="M65" s="60"/>
      <c r="N65" s="61"/>
      <c r="O65" s="30"/>
    </row>
    <row r="66" spans="3:15" ht="25.8" x14ac:dyDescent="0.5">
      <c r="C66" s="15">
        <v>42889.5</v>
      </c>
      <c r="D66" s="21">
        <v>352.7</v>
      </c>
      <c r="E66" s="19">
        <v>848</v>
      </c>
      <c r="F66" s="4">
        <f t="shared" si="0"/>
        <v>0.84799999999999998</v>
      </c>
      <c r="G66" s="48"/>
      <c r="H66" s="49"/>
      <c r="I66" s="11"/>
      <c r="J66" s="9"/>
      <c r="K66" s="10">
        <f t="shared" si="1"/>
        <v>1513.8761932800001</v>
      </c>
      <c r="L66" s="58">
        <f t="shared" si="2"/>
        <v>1161.17619328</v>
      </c>
      <c r="M66" s="60"/>
      <c r="N66" s="61"/>
      <c r="O66" s="30"/>
    </row>
    <row r="67" spans="3:15" ht="25.8" x14ac:dyDescent="0.5">
      <c r="C67" s="15">
        <v>42889.541666666657</v>
      </c>
      <c r="D67" s="21">
        <v>363.5</v>
      </c>
      <c r="E67" s="19">
        <v>892.33333333333326</v>
      </c>
      <c r="F67" s="4">
        <f t="shared" si="0"/>
        <v>0.89233333333333331</v>
      </c>
      <c r="G67" s="48"/>
      <c r="H67" s="49"/>
      <c r="I67" s="11"/>
      <c r="J67" s="9"/>
      <c r="K67" s="10">
        <f t="shared" si="1"/>
        <v>1593.0214502399999</v>
      </c>
      <c r="L67" s="58">
        <f t="shared" si="2"/>
        <v>1229.5214502399999</v>
      </c>
      <c r="M67" s="60"/>
      <c r="N67" s="61"/>
      <c r="O67" s="30"/>
    </row>
    <row r="68" spans="3:15" ht="25.8" x14ac:dyDescent="0.5">
      <c r="C68" s="15">
        <v>42889.583333333343</v>
      </c>
      <c r="D68" s="21">
        <v>353.45</v>
      </c>
      <c r="E68" s="19">
        <v>832.66666666666663</v>
      </c>
      <c r="F68" s="4">
        <f t="shared" si="0"/>
        <v>0.83266666666666667</v>
      </c>
      <c r="G68" s="48"/>
      <c r="H68" s="49"/>
      <c r="I68" s="11"/>
      <c r="J68" s="9"/>
      <c r="K68" s="10">
        <f t="shared" si="1"/>
        <v>1486.50264576</v>
      </c>
      <c r="L68" s="58">
        <f t="shared" si="2"/>
        <v>1133.0526457599999</v>
      </c>
      <c r="M68" s="60"/>
      <c r="N68" s="61"/>
      <c r="O68" s="30"/>
    </row>
    <row r="69" spans="3:15" ht="25.8" x14ac:dyDescent="0.5">
      <c r="C69" s="15">
        <v>42889.625</v>
      </c>
      <c r="D69" s="21">
        <v>360.15</v>
      </c>
      <c r="E69" s="19">
        <v>645.49999999999989</v>
      </c>
      <c r="F69" s="4">
        <f t="shared" si="0"/>
        <v>0.64549999999999985</v>
      </c>
      <c r="G69" s="48"/>
      <c r="H69" s="49"/>
      <c r="I69" s="11"/>
      <c r="J69" s="9"/>
      <c r="K69" s="10">
        <f t="shared" si="1"/>
        <v>1152.3668428799997</v>
      </c>
      <c r="L69" s="58">
        <f t="shared" si="2"/>
        <v>792.21684287999972</v>
      </c>
      <c r="M69" s="60"/>
      <c r="N69" s="61"/>
      <c r="O69" s="30"/>
    </row>
    <row r="70" spans="3:15" ht="25.8" x14ac:dyDescent="0.5">
      <c r="C70" s="15">
        <v>42889.666666666657</v>
      </c>
      <c r="D70" s="21">
        <v>364.4</v>
      </c>
      <c r="E70" s="19">
        <v>556.83333333333326</v>
      </c>
      <c r="F70" s="4">
        <f t="shared" si="0"/>
        <v>0.55683333333333329</v>
      </c>
      <c r="G70" s="48"/>
      <c r="H70" s="49"/>
      <c r="I70" s="11"/>
      <c r="J70" s="9"/>
      <c r="K70" s="10">
        <f t="shared" si="1"/>
        <v>994.07632895999996</v>
      </c>
      <c r="L70" s="58">
        <f t="shared" si="2"/>
        <v>629.67632895999998</v>
      </c>
      <c r="M70" s="60"/>
      <c r="N70" s="61"/>
      <c r="O70" s="30"/>
    </row>
    <row r="71" spans="3:15" ht="25.8" x14ac:dyDescent="0.5">
      <c r="C71" s="15">
        <v>42889.708333333343</v>
      </c>
      <c r="D71" s="21">
        <v>377.3</v>
      </c>
      <c r="E71" s="19">
        <v>549.16666666666663</v>
      </c>
      <c r="F71" s="4">
        <f t="shared" ref="F71:F134" si="3">E71/1000</f>
        <v>0.54916666666666658</v>
      </c>
      <c r="G71" s="48"/>
      <c r="H71" s="49"/>
      <c r="I71" s="11"/>
      <c r="J71" s="9"/>
      <c r="K71" s="10">
        <f t="shared" ref="K71:K134" si="4">0.11*0.9*0.96*18784*F71</f>
        <v>980.38955519999979</v>
      </c>
      <c r="L71" s="58">
        <f t="shared" ref="L71:L134" si="5">K71-D71</f>
        <v>603.08955519999972</v>
      </c>
      <c r="M71" s="60"/>
      <c r="N71" s="61"/>
      <c r="O71" s="30"/>
    </row>
    <row r="72" spans="3:15" ht="25.8" x14ac:dyDescent="0.5">
      <c r="C72" s="15">
        <v>42889.75</v>
      </c>
      <c r="D72" s="21">
        <v>369.05</v>
      </c>
      <c r="E72" s="19">
        <v>328.16666666666657</v>
      </c>
      <c r="F72" s="4">
        <f t="shared" si="3"/>
        <v>0.32816666666666655</v>
      </c>
      <c r="G72" s="48"/>
      <c r="H72" s="49"/>
      <c r="I72" s="11"/>
      <c r="J72" s="9"/>
      <c r="K72" s="10">
        <f t="shared" si="4"/>
        <v>585.85342463999984</v>
      </c>
      <c r="L72" s="58">
        <f t="shared" si="5"/>
        <v>216.80342463999983</v>
      </c>
      <c r="M72" s="62">
        <f>SUM(L62:L72)</f>
        <v>7813.5584671999986</v>
      </c>
      <c r="N72" s="61"/>
      <c r="O72" s="30"/>
    </row>
    <row r="73" spans="3:15" ht="25.8" x14ac:dyDescent="0.5">
      <c r="C73" s="15">
        <v>42889.791666666657</v>
      </c>
      <c r="D73" s="21">
        <v>359.05</v>
      </c>
      <c r="E73" s="19">
        <v>165.5</v>
      </c>
      <c r="F73" s="4">
        <f t="shared" si="3"/>
        <v>0.16550000000000001</v>
      </c>
      <c r="G73" s="48"/>
      <c r="H73" s="49"/>
      <c r="I73" s="11"/>
      <c r="J73" s="9"/>
      <c r="K73" s="10">
        <f t="shared" si="4"/>
        <v>295.45579007999999</v>
      </c>
      <c r="L73" s="58">
        <f t="shared" si="5"/>
        <v>-63.594209920000026</v>
      </c>
      <c r="M73" s="62">
        <f>ABS(SUM(L73:L77,L54:L61))</f>
        <v>3901.5159712</v>
      </c>
      <c r="N73" s="63">
        <f>MAX(M72:M73)</f>
        <v>7813.5584671999986</v>
      </c>
      <c r="O73" s="30"/>
    </row>
    <row r="74" spans="3:15" ht="25.8" x14ac:dyDescent="0.5">
      <c r="C74" s="15">
        <v>42889.833333333343</v>
      </c>
      <c r="D74" s="21">
        <v>373.6</v>
      </c>
      <c r="E74" s="19">
        <v>24.333333333333329</v>
      </c>
      <c r="F74" s="4">
        <f t="shared" si="3"/>
        <v>2.4333333333333328E-2</v>
      </c>
      <c r="G74" s="50" t="s">
        <v>26</v>
      </c>
      <c r="H74" s="49"/>
      <c r="I74" s="11"/>
      <c r="J74" s="9"/>
      <c r="K74" s="10">
        <f t="shared" si="4"/>
        <v>43.440629759999993</v>
      </c>
      <c r="L74" s="58">
        <f t="shared" si="5"/>
        <v>-330.15937024000004</v>
      </c>
      <c r="M74" s="60"/>
      <c r="N74" s="61"/>
      <c r="O74" s="30"/>
    </row>
    <row r="75" spans="3:15" ht="25.8" x14ac:dyDescent="0.5">
      <c r="C75" s="15">
        <v>42889.875</v>
      </c>
      <c r="D75" s="21">
        <v>389.75</v>
      </c>
      <c r="E75" s="19">
        <v>0</v>
      </c>
      <c r="F75" s="4">
        <f t="shared" si="3"/>
        <v>0</v>
      </c>
      <c r="G75" s="48">
        <f>G76/(0.11*0.96*0.9*G77)</f>
        <v>12756.60818064723</v>
      </c>
      <c r="H75" s="49">
        <f>G76/(0.11*0.9*0.96*G77)</f>
        <v>12756.60818064723</v>
      </c>
      <c r="I75" s="11"/>
      <c r="J75" s="9"/>
      <c r="K75" s="10">
        <f t="shared" si="4"/>
        <v>0</v>
      </c>
      <c r="L75" s="58">
        <f t="shared" si="5"/>
        <v>-389.75</v>
      </c>
      <c r="M75" s="60"/>
      <c r="N75" s="61"/>
      <c r="O75" s="30"/>
    </row>
    <row r="76" spans="3:15" ht="25.8" x14ac:dyDescent="0.5">
      <c r="C76" s="15">
        <v>42889.916666666657</v>
      </c>
      <c r="D76" s="21">
        <v>354.05</v>
      </c>
      <c r="E76" s="19">
        <v>0</v>
      </c>
      <c r="F76" s="4">
        <f t="shared" si="3"/>
        <v>0</v>
      </c>
      <c r="G76" s="51">
        <f>SUM(D54:D77)</f>
        <v>8279.6</v>
      </c>
      <c r="H76" s="49"/>
      <c r="I76" s="11"/>
      <c r="J76" s="9"/>
      <c r="K76" s="10">
        <f t="shared" si="4"/>
        <v>0</v>
      </c>
      <c r="L76" s="58">
        <f t="shared" si="5"/>
        <v>-354.05</v>
      </c>
      <c r="M76" s="60"/>
      <c r="N76" s="61"/>
      <c r="O76" s="30"/>
    </row>
    <row r="77" spans="3:15" ht="25.8" x14ac:dyDescent="0.5">
      <c r="C77" s="15">
        <v>42889.958333333343</v>
      </c>
      <c r="D77" s="21">
        <v>336.9</v>
      </c>
      <c r="E77" s="19">
        <v>0</v>
      </c>
      <c r="F77" s="4">
        <f t="shared" si="3"/>
        <v>0</v>
      </c>
      <c r="G77" s="52">
        <f>SUM(F54:F77)</f>
        <v>6.8291666666666657</v>
      </c>
      <c r="H77" s="49"/>
      <c r="I77" s="11"/>
      <c r="J77" s="9"/>
      <c r="K77" s="10">
        <f t="shared" si="4"/>
        <v>0</v>
      </c>
      <c r="L77" s="58">
        <f t="shared" si="5"/>
        <v>-336.9</v>
      </c>
      <c r="M77" s="60"/>
      <c r="N77" s="61"/>
      <c r="O77" s="30"/>
    </row>
    <row r="78" spans="3:15" ht="25.8" x14ac:dyDescent="0.5">
      <c r="C78" s="15">
        <v>42890</v>
      </c>
      <c r="D78" s="21">
        <v>331.55</v>
      </c>
      <c r="E78" s="19">
        <v>0</v>
      </c>
      <c r="F78" s="4">
        <f t="shared" si="3"/>
        <v>0</v>
      </c>
      <c r="G78" s="48"/>
      <c r="H78" s="49"/>
      <c r="I78" s="11"/>
      <c r="J78" s="9"/>
      <c r="K78" s="10">
        <f t="shared" si="4"/>
        <v>0</v>
      </c>
      <c r="L78" s="58">
        <f t="shared" si="5"/>
        <v>-331.55</v>
      </c>
      <c r="M78" s="60"/>
      <c r="N78" s="61"/>
      <c r="O78" s="30"/>
    </row>
    <row r="79" spans="3:15" ht="25.8" x14ac:dyDescent="0.5">
      <c r="C79" s="15">
        <v>42890.041666666657</v>
      </c>
      <c r="D79" s="21">
        <v>328.1</v>
      </c>
      <c r="E79" s="19">
        <v>0</v>
      </c>
      <c r="F79" s="4">
        <f t="shared" si="3"/>
        <v>0</v>
      </c>
      <c r="G79" s="48"/>
      <c r="H79" s="49"/>
      <c r="I79" s="11"/>
      <c r="J79" s="9"/>
      <c r="K79" s="10">
        <f t="shared" si="4"/>
        <v>0</v>
      </c>
      <c r="L79" s="58">
        <f t="shared" si="5"/>
        <v>-328.1</v>
      </c>
      <c r="M79" s="60"/>
      <c r="N79" s="61"/>
      <c r="O79" s="30"/>
    </row>
    <row r="80" spans="3:15" ht="25.8" x14ac:dyDescent="0.5">
      <c r="C80" s="15">
        <v>42890.083333333343</v>
      </c>
      <c r="D80" s="21">
        <v>322.64999999999998</v>
      </c>
      <c r="E80" s="19">
        <v>0</v>
      </c>
      <c r="F80" s="4">
        <f t="shared" si="3"/>
        <v>0</v>
      </c>
      <c r="G80" s="48"/>
      <c r="H80" s="49"/>
      <c r="I80" s="11"/>
      <c r="J80" s="9"/>
      <c r="K80" s="10">
        <f t="shared" si="4"/>
        <v>0</v>
      </c>
      <c r="L80" s="58">
        <f t="shared" si="5"/>
        <v>-322.64999999999998</v>
      </c>
      <c r="M80" s="60"/>
      <c r="N80" s="61"/>
      <c r="O80" s="30"/>
    </row>
    <row r="81" spans="3:15" ht="25.8" x14ac:dyDescent="0.5">
      <c r="C81" s="15">
        <v>42890.125</v>
      </c>
      <c r="D81" s="21">
        <v>316.10000000000002</v>
      </c>
      <c r="E81" s="19">
        <v>0</v>
      </c>
      <c r="F81" s="4">
        <f t="shared" si="3"/>
        <v>0</v>
      </c>
      <c r="G81" s="48"/>
      <c r="H81" s="49"/>
      <c r="I81" s="11"/>
      <c r="J81" s="9"/>
      <c r="K81" s="10">
        <f t="shared" si="4"/>
        <v>0</v>
      </c>
      <c r="L81" s="58">
        <f t="shared" si="5"/>
        <v>-316.10000000000002</v>
      </c>
      <c r="M81" s="60"/>
      <c r="N81" s="61"/>
      <c r="O81" s="30"/>
    </row>
    <row r="82" spans="3:15" ht="25.8" x14ac:dyDescent="0.5">
      <c r="C82" s="15">
        <v>42890.166666666657</v>
      </c>
      <c r="D82" s="21">
        <v>313.85000000000002</v>
      </c>
      <c r="E82" s="19">
        <v>0</v>
      </c>
      <c r="F82" s="4">
        <f t="shared" si="3"/>
        <v>0</v>
      </c>
      <c r="G82" s="48"/>
      <c r="H82" s="49"/>
      <c r="I82" s="11"/>
      <c r="J82" s="9"/>
      <c r="K82" s="10">
        <f t="shared" si="4"/>
        <v>0</v>
      </c>
      <c r="L82" s="58">
        <f t="shared" si="5"/>
        <v>-313.85000000000002</v>
      </c>
      <c r="M82" s="60"/>
      <c r="N82" s="61"/>
      <c r="O82" s="30"/>
    </row>
    <row r="83" spans="3:15" ht="25.8" x14ac:dyDescent="0.5">
      <c r="C83" s="15">
        <v>42890.208333333343</v>
      </c>
      <c r="D83" s="21">
        <v>332.1</v>
      </c>
      <c r="E83" s="19">
        <v>0</v>
      </c>
      <c r="F83" s="4">
        <f t="shared" si="3"/>
        <v>0</v>
      </c>
      <c r="G83" s="48"/>
      <c r="H83" s="49"/>
      <c r="I83" s="11"/>
      <c r="J83" s="9"/>
      <c r="K83" s="10">
        <f t="shared" si="4"/>
        <v>0</v>
      </c>
      <c r="L83" s="58">
        <f t="shared" si="5"/>
        <v>-332.1</v>
      </c>
      <c r="M83" s="60"/>
      <c r="N83" s="61"/>
      <c r="O83" s="30"/>
    </row>
    <row r="84" spans="3:15" ht="25.8" x14ac:dyDescent="0.5">
      <c r="C84" s="15">
        <v>42890.25</v>
      </c>
      <c r="D84" s="21">
        <v>333.65</v>
      </c>
      <c r="E84" s="19">
        <v>22.166666666666661</v>
      </c>
      <c r="F84" s="4">
        <f t="shared" si="3"/>
        <v>2.2166666666666661E-2</v>
      </c>
      <c r="G84" s="48"/>
      <c r="H84" s="49"/>
      <c r="I84" s="11"/>
      <c r="J84" s="9"/>
      <c r="K84" s="10">
        <f t="shared" si="4"/>
        <v>39.572628479999992</v>
      </c>
      <c r="L84" s="58">
        <f t="shared" si="5"/>
        <v>-294.07737151999999</v>
      </c>
      <c r="M84" s="60"/>
      <c r="N84" s="61"/>
      <c r="O84" s="30"/>
    </row>
    <row r="85" spans="3:15" ht="25.8" x14ac:dyDescent="0.5">
      <c r="C85" s="15">
        <v>42890.291666666657</v>
      </c>
      <c r="D85" s="21">
        <v>309.85000000000002</v>
      </c>
      <c r="E85" s="19">
        <v>166.16666666666671</v>
      </c>
      <c r="F85" s="4">
        <f t="shared" si="3"/>
        <v>0.16616666666666671</v>
      </c>
      <c r="G85" s="48"/>
      <c r="H85" s="49"/>
      <c r="I85" s="11"/>
      <c r="J85" s="9"/>
      <c r="K85" s="10">
        <f t="shared" si="4"/>
        <v>296.64594432000007</v>
      </c>
      <c r="L85" s="58">
        <f t="shared" si="5"/>
        <v>-13.204055679999954</v>
      </c>
      <c r="M85" s="60"/>
      <c r="N85" s="61"/>
      <c r="O85" s="30"/>
    </row>
    <row r="86" spans="3:15" ht="25.8" x14ac:dyDescent="0.5">
      <c r="C86" s="15">
        <v>42890.333333333343</v>
      </c>
      <c r="D86" s="21">
        <v>309</v>
      </c>
      <c r="E86" s="19">
        <v>341</v>
      </c>
      <c r="F86" s="4">
        <f t="shared" si="3"/>
        <v>0.34100000000000003</v>
      </c>
      <c r="G86" s="48"/>
      <c r="H86" s="49"/>
      <c r="I86" s="11"/>
      <c r="J86" s="9"/>
      <c r="K86" s="10">
        <f t="shared" si="4"/>
        <v>608.76389376000009</v>
      </c>
      <c r="L86" s="58">
        <f t="shared" si="5"/>
        <v>299.76389376000009</v>
      </c>
      <c r="M86" s="60"/>
      <c r="N86" s="61"/>
      <c r="O86" s="30"/>
    </row>
    <row r="87" spans="3:15" ht="25.8" x14ac:dyDescent="0.5">
      <c r="C87" s="15">
        <v>42890.375</v>
      </c>
      <c r="D87" s="21">
        <v>316.05</v>
      </c>
      <c r="E87" s="19">
        <v>539.83333333333326</v>
      </c>
      <c r="F87" s="4">
        <f t="shared" si="3"/>
        <v>0.53983333333333328</v>
      </c>
      <c r="G87" s="48"/>
      <c r="H87" s="49"/>
      <c r="I87" s="11"/>
      <c r="J87" s="9"/>
      <c r="K87" s="10">
        <f t="shared" si="4"/>
        <v>963.72739583999987</v>
      </c>
      <c r="L87" s="58">
        <f t="shared" si="5"/>
        <v>647.67739583999992</v>
      </c>
      <c r="M87" s="60"/>
      <c r="N87" s="61"/>
      <c r="O87" s="30"/>
    </row>
    <row r="88" spans="3:15" ht="25.8" x14ac:dyDescent="0.5">
      <c r="C88" s="15">
        <v>42890.416666666657</v>
      </c>
      <c r="D88" s="21">
        <v>331.3</v>
      </c>
      <c r="E88" s="19">
        <v>687.5</v>
      </c>
      <c r="F88" s="4">
        <f t="shared" si="3"/>
        <v>0.6875</v>
      </c>
      <c r="G88" s="48"/>
      <c r="H88" s="49"/>
      <c r="I88" s="11"/>
      <c r="J88" s="9"/>
      <c r="K88" s="10">
        <f t="shared" si="4"/>
        <v>1227.34656</v>
      </c>
      <c r="L88" s="58">
        <f t="shared" si="5"/>
        <v>896.04656</v>
      </c>
      <c r="M88" s="60"/>
      <c r="N88" s="61"/>
      <c r="O88" s="30"/>
    </row>
    <row r="89" spans="3:15" ht="25.8" x14ac:dyDescent="0.5">
      <c r="C89" s="15">
        <v>42890.458333333343</v>
      </c>
      <c r="D89" s="21">
        <v>342.55</v>
      </c>
      <c r="E89" s="19">
        <v>790.5</v>
      </c>
      <c r="F89" s="4">
        <f t="shared" si="3"/>
        <v>0.79049999999999998</v>
      </c>
      <c r="G89" s="48"/>
      <c r="H89" s="49"/>
      <c r="I89" s="11"/>
      <c r="J89" s="9"/>
      <c r="K89" s="10">
        <f t="shared" si="4"/>
        <v>1411.2253900799999</v>
      </c>
      <c r="L89" s="58">
        <f t="shared" si="5"/>
        <v>1068.6753900799999</v>
      </c>
      <c r="M89" s="60"/>
      <c r="N89" s="61"/>
      <c r="O89" s="30"/>
    </row>
    <row r="90" spans="3:15" ht="25.8" x14ac:dyDescent="0.5">
      <c r="C90" s="15">
        <v>42890.5</v>
      </c>
      <c r="D90" s="21">
        <v>350</v>
      </c>
      <c r="E90" s="19">
        <v>870.33333333333314</v>
      </c>
      <c r="F90" s="4">
        <f t="shared" si="3"/>
        <v>0.87033333333333318</v>
      </c>
      <c r="G90" s="48"/>
      <c r="H90" s="49"/>
      <c r="I90" s="11"/>
      <c r="J90" s="9"/>
      <c r="K90" s="10">
        <f t="shared" si="4"/>
        <v>1553.7463603199997</v>
      </c>
      <c r="L90" s="58">
        <f t="shared" si="5"/>
        <v>1203.7463603199997</v>
      </c>
      <c r="M90" s="60"/>
      <c r="N90" s="61"/>
      <c r="O90" s="30"/>
    </row>
    <row r="91" spans="3:15" ht="25.8" x14ac:dyDescent="0.5">
      <c r="C91" s="15">
        <v>42890.541666666657</v>
      </c>
      <c r="D91" s="21">
        <v>355.95</v>
      </c>
      <c r="E91" s="19">
        <v>875.5</v>
      </c>
      <c r="F91" s="4">
        <f t="shared" si="3"/>
        <v>0.87549999999999994</v>
      </c>
      <c r="G91" s="48"/>
      <c r="H91" s="49"/>
      <c r="I91" s="11"/>
      <c r="J91" s="9"/>
      <c r="K91" s="10">
        <f t="shared" si="4"/>
        <v>1562.9700556799999</v>
      </c>
      <c r="L91" s="58">
        <f t="shared" si="5"/>
        <v>1207.0200556799998</v>
      </c>
      <c r="M91" s="60"/>
      <c r="N91" s="61"/>
      <c r="O91" s="30"/>
    </row>
    <row r="92" spans="3:15" ht="25.8" x14ac:dyDescent="0.5">
      <c r="C92" s="15">
        <v>42890.583333333343</v>
      </c>
      <c r="D92" s="21">
        <v>342.8</v>
      </c>
      <c r="E92" s="19">
        <v>850.33333333333314</v>
      </c>
      <c r="F92" s="4">
        <f t="shared" si="3"/>
        <v>0.85033333333333316</v>
      </c>
      <c r="G92" s="48"/>
      <c r="H92" s="49"/>
      <c r="I92" s="11"/>
      <c r="J92" s="9"/>
      <c r="K92" s="10">
        <f t="shared" si="4"/>
        <v>1518.0417331199997</v>
      </c>
      <c r="L92" s="58">
        <f t="shared" si="5"/>
        <v>1175.2417331199997</v>
      </c>
      <c r="M92" s="60"/>
      <c r="N92" s="61"/>
      <c r="O92" s="30"/>
    </row>
    <row r="93" spans="3:15" ht="25.8" x14ac:dyDescent="0.5">
      <c r="C93" s="15">
        <v>42890.625</v>
      </c>
      <c r="D93" s="21">
        <v>347.5</v>
      </c>
      <c r="E93" s="19">
        <v>778.66666666666663</v>
      </c>
      <c r="F93" s="4">
        <f t="shared" si="3"/>
        <v>0.77866666666666662</v>
      </c>
      <c r="G93" s="48"/>
      <c r="H93" s="49"/>
      <c r="I93" s="11"/>
      <c r="J93" s="9"/>
      <c r="K93" s="10">
        <f t="shared" si="4"/>
        <v>1390.10015232</v>
      </c>
      <c r="L93" s="58">
        <f t="shared" si="5"/>
        <v>1042.60015232</v>
      </c>
      <c r="M93" s="60"/>
      <c r="N93" s="61"/>
      <c r="O93" s="30"/>
    </row>
    <row r="94" spans="3:15" ht="25.8" x14ac:dyDescent="0.5">
      <c r="C94" s="15">
        <v>42890.666666666657</v>
      </c>
      <c r="D94" s="21">
        <v>350.9</v>
      </c>
      <c r="E94" s="19">
        <v>663</v>
      </c>
      <c r="F94" s="4">
        <f t="shared" si="3"/>
        <v>0.66300000000000003</v>
      </c>
      <c r="G94" s="48"/>
      <c r="H94" s="49"/>
      <c r="I94" s="11"/>
      <c r="J94" s="9"/>
      <c r="K94" s="10">
        <f t="shared" si="4"/>
        <v>1183.6083916800001</v>
      </c>
      <c r="L94" s="58">
        <f t="shared" si="5"/>
        <v>832.70839168000009</v>
      </c>
      <c r="M94" s="60"/>
      <c r="N94" s="61"/>
      <c r="O94" s="30"/>
    </row>
    <row r="95" spans="3:15" ht="25.8" x14ac:dyDescent="0.5">
      <c r="C95" s="15">
        <v>42890.708333333343</v>
      </c>
      <c r="D95" s="21">
        <v>346</v>
      </c>
      <c r="E95" s="19">
        <v>506.83333333333331</v>
      </c>
      <c r="F95" s="4">
        <f t="shared" si="3"/>
        <v>0.50683333333333336</v>
      </c>
      <c r="G95" s="48"/>
      <c r="H95" s="49"/>
      <c r="I95" s="11"/>
      <c r="J95" s="9"/>
      <c r="K95" s="10">
        <f t="shared" si="4"/>
        <v>904.81476096000006</v>
      </c>
      <c r="L95" s="58">
        <f t="shared" si="5"/>
        <v>558.81476096000006</v>
      </c>
      <c r="M95" s="60"/>
      <c r="N95" s="61"/>
      <c r="O95" s="30"/>
    </row>
    <row r="96" spans="3:15" ht="25.8" x14ac:dyDescent="0.5">
      <c r="C96" s="15">
        <v>42890.75</v>
      </c>
      <c r="D96" s="21">
        <v>350.05</v>
      </c>
      <c r="E96" s="19">
        <v>346.99999999999989</v>
      </c>
      <c r="F96" s="4">
        <f t="shared" si="3"/>
        <v>0.34699999999999986</v>
      </c>
      <c r="G96" s="48"/>
      <c r="H96" s="49"/>
      <c r="I96" s="11"/>
      <c r="J96" s="9"/>
      <c r="K96" s="10">
        <f t="shared" si="4"/>
        <v>619.4752819199997</v>
      </c>
      <c r="L96" s="58">
        <f t="shared" si="5"/>
        <v>269.42528191999969</v>
      </c>
      <c r="M96" s="62">
        <f>SUM(L86:L96)</f>
        <v>9201.7199756799982</v>
      </c>
      <c r="N96" s="61"/>
      <c r="O96" s="30"/>
    </row>
    <row r="97" spans="3:15" ht="25.8" x14ac:dyDescent="0.5">
      <c r="C97" s="15">
        <v>42890.791666666657</v>
      </c>
      <c r="D97" s="21">
        <v>340.15</v>
      </c>
      <c r="E97" s="19">
        <v>174.66666666666671</v>
      </c>
      <c r="F97" s="4">
        <f t="shared" si="3"/>
        <v>0.17466666666666672</v>
      </c>
      <c r="G97" s="48"/>
      <c r="H97" s="49"/>
      <c r="I97" s="11"/>
      <c r="J97" s="9"/>
      <c r="K97" s="10">
        <f t="shared" si="4"/>
        <v>311.82041088000011</v>
      </c>
      <c r="L97" s="58">
        <f t="shared" si="5"/>
        <v>-28.329589119999866</v>
      </c>
      <c r="M97" s="62">
        <f>ABS(SUM(L97:L101,L78:L85))</f>
        <v>3661.2154636799992</v>
      </c>
      <c r="N97" s="63">
        <f>MAX(M96:M97)</f>
        <v>9201.7199756799982</v>
      </c>
      <c r="O97" s="30"/>
    </row>
    <row r="98" spans="3:15" ht="25.8" x14ac:dyDescent="0.5">
      <c r="C98" s="15">
        <v>42890.833333333343</v>
      </c>
      <c r="D98" s="21">
        <v>360.75</v>
      </c>
      <c r="E98" s="19">
        <v>24</v>
      </c>
      <c r="F98" s="4">
        <f t="shared" si="3"/>
        <v>2.4E-2</v>
      </c>
      <c r="G98" s="50" t="s">
        <v>26</v>
      </c>
      <c r="H98" s="49"/>
      <c r="I98" s="11"/>
      <c r="J98" s="9"/>
      <c r="K98" s="10">
        <f t="shared" si="4"/>
        <v>42.845552640000001</v>
      </c>
      <c r="L98" s="58">
        <f t="shared" si="5"/>
        <v>-317.90444736000001</v>
      </c>
      <c r="M98" s="60"/>
      <c r="N98" s="61"/>
      <c r="O98" s="30"/>
    </row>
    <row r="99" spans="3:15" ht="25.8" x14ac:dyDescent="0.5">
      <c r="C99" s="15">
        <v>42890.875</v>
      </c>
      <c r="D99" s="21">
        <v>375.25</v>
      </c>
      <c r="E99" s="19">
        <v>0</v>
      </c>
      <c r="F99" s="4">
        <f t="shared" si="3"/>
        <v>0</v>
      </c>
      <c r="G99" s="48">
        <f>G100/(0.11*0.96*0.9*G101)</f>
        <v>11151.063278722853</v>
      </c>
      <c r="H99" s="49">
        <f>G100/(0.11*0.9*0.96*G101)</f>
        <v>11151.063278722853</v>
      </c>
      <c r="I99" s="11"/>
      <c r="J99" s="9"/>
      <c r="K99" s="10">
        <f t="shared" si="4"/>
        <v>0</v>
      </c>
      <c r="L99" s="58">
        <f t="shared" si="5"/>
        <v>-375.25</v>
      </c>
      <c r="M99" s="60"/>
      <c r="N99" s="61"/>
      <c r="O99" s="30"/>
    </row>
    <row r="100" spans="3:15" ht="25.8" x14ac:dyDescent="0.5">
      <c r="C100" s="15">
        <v>42890.916666666657</v>
      </c>
      <c r="D100" s="21">
        <v>351.5</v>
      </c>
      <c r="E100" s="19">
        <v>0</v>
      </c>
      <c r="F100" s="4">
        <f t="shared" si="3"/>
        <v>0</v>
      </c>
      <c r="G100" s="51">
        <f>SUM(D78:D101)</f>
        <v>8094.2</v>
      </c>
      <c r="H100" s="49"/>
      <c r="I100" s="11"/>
      <c r="J100" s="9"/>
      <c r="K100" s="10">
        <f t="shared" si="4"/>
        <v>0</v>
      </c>
      <c r="L100" s="58">
        <f t="shared" si="5"/>
        <v>-351.5</v>
      </c>
      <c r="M100" s="60"/>
      <c r="N100" s="61"/>
      <c r="O100" s="30"/>
    </row>
    <row r="101" spans="3:15" ht="25.8" x14ac:dyDescent="0.5">
      <c r="C101" s="15">
        <v>42890.958333333343</v>
      </c>
      <c r="D101" s="21">
        <v>336.6</v>
      </c>
      <c r="E101" s="19">
        <v>0</v>
      </c>
      <c r="F101" s="4">
        <f t="shared" si="3"/>
        <v>0</v>
      </c>
      <c r="G101" s="52">
        <f>SUM(F78:F101)</f>
        <v>7.6374999999999993</v>
      </c>
      <c r="H101" s="49"/>
      <c r="I101" s="11"/>
      <c r="J101" s="9"/>
      <c r="K101" s="10">
        <f t="shared" si="4"/>
        <v>0</v>
      </c>
      <c r="L101" s="58">
        <f t="shared" si="5"/>
        <v>-336.6</v>
      </c>
      <c r="M101" s="60"/>
      <c r="N101" s="61"/>
      <c r="O101" s="30"/>
    </row>
    <row r="102" spans="3:15" ht="25.8" x14ac:dyDescent="0.5">
      <c r="C102" s="15">
        <v>42891</v>
      </c>
      <c r="D102" s="21">
        <v>337.45</v>
      </c>
      <c r="E102" s="19">
        <v>0</v>
      </c>
      <c r="F102" s="4">
        <f t="shared" si="3"/>
        <v>0</v>
      </c>
      <c r="G102" s="48"/>
      <c r="H102" s="49"/>
      <c r="I102" s="11"/>
      <c r="J102" s="9"/>
      <c r="K102" s="10">
        <f t="shared" si="4"/>
        <v>0</v>
      </c>
      <c r="L102" s="58">
        <f t="shared" si="5"/>
        <v>-337.45</v>
      </c>
      <c r="M102" s="60"/>
      <c r="N102" s="61"/>
      <c r="O102" s="30"/>
    </row>
    <row r="103" spans="3:15" ht="25.8" x14ac:dyDescent="0.5">
      <c r="C103" s="15">
        <v>42891.041666666657</v>
      </c>
      <c r="D103" s="21">
        <v>360.65</v>
      </c>
      <c r="E103" s="19">
        <v>0</v>
      </c>
      <c r="F103" s="4">
        <f t="shared" si="3"/>
        <v>0</v>
      </c>
      <c r="G103" s="48"/>
      <c r="H103" s="49"/>
      <c r="I103" s="11"/>
      <c r="J103" s="9"/>
      <c r="K103" s="10">
        <f t="shared" si="4"/>
        <v>0</v>
      </c>
      <c r="L103" s="58">
        <f t="shared" si="5"/>
        <v>-360.65</v>
      </c>
      <c r="M103" s="60"/>
      <c r="N103" s="61"/>
      <c r="O103" s="30"/>
    </row>
    <row r="104" spans="3:15" ht="25.8" x14ac:dyDescent="0.5">
      <c r="C104" s="15">
        <v>42891.083333333343</v>
      </c>
      <c r="D104" s="21">
        <v>351.7</v>
      </c>
      <c r="E104" s="19">
        <v>0</v>
      </c>
      <c r="F104" s="4">
        <f t="shared" si="3"/>
        <v>0</v>
      </c>
      <c r="G104" s="48"/>
      <c r="H104" s="49"/>
      <c r="I104" s="11"/>
      <c r="J104" s="9"/>
      <c r="K104" s="10">
        <f t="shared" si="4"/>
        <v>0</v>
      </c>
      <c r="L104" s="58">
        <f t="shared" si="5"/>
        <v>-351.7</v>
      </c>
      <c r="M104" s="60"/>
      <c r="N104" s="61"/>
      <c r="O104" s="30"/>
    </row>
    <row r="105" spans="3:15" ht="25.8" x14ac:dyDescent="0.5">
      <c r="C105" s="15">
        <v>42891.125</v>
      </c>
      <c r="D105" s="21">
        <v>350.45</v>
      </c>
      <c r="E105" s="19">
        <v>0</v>
      </c>
      <c r="F105" s="4">
        <f t="shared" si="3"/>
        <v>0</v>
      </c>
      <c r="G105" s="48"/>
      <c r="H105" s="49"/>
      <c r="I105" s="11"/>
      <c r="J105" s="9"/>
      <c r="K105" s="10">
        <f t="shared" si="4"/>
        <v>0</v>
      </c>
      <c r="L105" s="58">
        <f t="shared" si="5"/>
        <v>-350.45</v>
      </c>
      <c r="M105" s="60"/>
      <c r="N105" s="61"/>
      <c r="O105" s="30"/>
    </row>
    <row r="106" spans="3:15" ht="25.8" x14ac:dyDescent="0.5">
      <c r="C106" s="15">
        <v>42891.166666666657</v>
      </c>
      <c r="D106" s="21">
        <v>348.25</v>
      </c>
      <c r="E106" s="19">
        <v>0</v>
      </c>
      <c r="F106" s="4">
        <f t="shared" si="3"/>
        <v>0</v>
      </c>
      <c r="G106" s="48"/>
      <c r="H106" s="49"/>
      <c r="I106" s="11"/>
      <c r="J106" s="9"/>
      <c r="K106" s="10">
        <f t="shared" si="4"/>
        <v>0</v>
      </c>
      <c r="L106" s="58">
        <f t="shared" si="5"/>
        <v>-348.25</v>
      </c>
      <c r="M106" s="60"/>
      <c r="N106" s="61"/>
      <c r="O106" s="30"/>
    </row>
    <row r="107" spans="3:15" ht="25.8" x14ac:dyDescent="0.5">
      <c r="C107" s="15">
        <v>42891.208333333343</v>
      </c>
      <c r="D107" s="21">
        <v>362.9</v>
      </c>
      <c r="E107" s="19">
        <v>0</v>
      </c>
      <c r="F107" s="4">
        <f t="shared" si="3"/>
        <v>0</v>
      </c>
      <c r="G107" s="48"/>
      <c r="H107" s="49"/>
      <c r="I107" s="11"/>
      <c r="J107" s="9"/>
      <c r="K107" s="10">
        <f t="shared" si="4"/>
        <v>0</v>
      </c>
      <c r="L107" s="58">
        <f t="shared" si="5"/>
        <v>-362.9</v>
      </c>
      <c r="M107" s="60"/>
      <c r="N107" s="61"/>
      <c r="O107" s="30"/>
    </row>
    <row r="108" spans="3:15" ht="25.8" x14ac:dyDescent="0.5">
      <c r="C108" s="15">
        <v>42891.25</v>
      </c>
      <c r="D108" s="21">
        <v>343.65</v>
      </c>
      <c r="E108" s="19">
        <v>24.333333333333329</v>
      </c>
      <c r="F108" s="4">
        <f t="shared" si="3"/>
        <v>2.4333333333333328E-2</v>
      </c>
      <c r="G108" s="48"/>
      <c r="H108" s="49"/>
      <c r="I108" s="11"/>
      <c r="J108" s="9"/>
      <c r="K108" s="10">
        <f t="shared" si="4"/>
        <v>43.440629759999993</v>
      </c>
      <c r="L108" s="58">
        <f t="shared" si="5"/>
        <v>-300.20937024</v>
      </c>
      <c r="M108" s="60"/>
      <c r="N108" s="61"/>
      <c r="O108" s="30"/>
    </row>
    <row r="109" spans="3:15" ht="25.8" x14ac:dyDescent="0.5">
      <c r="C109" s="15">
        <v>42891.291666666657</v>
      </c>
      <c r="D109" s="21">
        <v>330.55</v>
      </c>
      <c r="E109" s="19">
        <v>151.66666666666671</v>
      </c>
      <c r="F109" s="4">
        <f t="shared" si="3"/>
        <v>0.15166666666666673</v>
      </c>
      <c r="G109" s="48"/>
      <c r="H109" s="49"/>
      <c r="I109" s="11"/>
      <c r="J109" s="9"/>
      <c r="K109" s="10">
        <f t="shared" si="4"/>
        <v>270.76008960000013</v>
      </c>
      <c r="L109" s="58">
        <f t="shared" si="5"/>
        <v>-59.789910399999883</v>
      </c>
      <c r="M109" s="60"/>
      <c r="N109" s="61"/>
      <c r="O109" s="30"/>
    </row>
    <row r="110" spans="3:15" ht="25.8" x14ac:dyDescent="0.5">
      <c r="C110" s="15">
        <v>42891.333333333343</v>
      </c>
      <c r="D110" s="21">
        <v>346.85</v>
      </c>
      <c r="E110" s="19">
        <v>328.66666666666657</v>
      </c>
      <c r="F110" s="4">
        <f t="shared" si="3"/>
        <v>0.32866666666666655</v>
      </c>
      <c r="G110" s="48"/>
      <c r="H110" s="49"/>
      <c r="I110" s="11"/>
      <c r="J110" s="9"/>
      <c r="K110" s="10">
        <f t="shared" si="4"/>
        <v>586.74604031999979</v>
      </c>
      <c r="L110" s="58">
        <f t="shared" si="5"/>
        <v>239.89604031999977</v>
      </c>
      <c r="M110" s="60"/>
      <c r="N110" s="61"/>
      <c r="O110" s="30"/>
    </row>
    <row r="111" spans="3:15" ht="25.8" x14ac:dyDescent="0.5">
      <c r="C111" s="15">
        <v>42891.375</v>
      </c>
      <c r="D111" s="21">
        <v>376.55</v>
      </c>
      <c r="E111" s="19">
        <v>507.49999999999989</v>
      </c>
      <c r="F111" s="4">
        <f t="shared" si="3"/>
        <v>0.50749999999999984</v>
      </c>
      <c r="G111" s="48"/>
      <c r="H111" s="49"/>
      <c r="I111" s="11"/>
      <c r="J111" s="9"/>
      <c r="K111" s="10">
        <f t="shared" si="4"/>
        <v>906.00491519999969</v>
      </c>
      <c r="L111" s="58">
        <f t="shared" si="5"/>
        <v>529.45491519999973</v>
      </c>
      <c r="M111" s="60"/>
      <c r="N111" s="61"/>
      <c r="O111" s="30"/>
    </row>
    <row r="112" spans="3:15" ht="25.8" x14ac:dyDescent="0.5">
      <c r="C112" s="15">
        <v>42891.416666666657</v>
      </c>
      <c r="D112" s="21">
        <v>421.95</v>
      </c>
      <c r="E112" s="19">
        <v>656.66666666666663</v>
      </c>
      <c r="F112" s="4">
        <f t="shared" si="3"/>
        <v>0.65666666666666662</v>
      </c>
      <c r="G112" s="48"/>
      <c r="H112" s="49"/>
      <c r="I112" s="11"/>
      <c r="J112" s="9"/>
      <c r="K112" s="10">
        <f t="shared" si="4"/>
        <v>1172.3019264</v>
      </c>
      <c r="L112" s="58">
        <f t="shared" si="5"/>
        <v>750.35192639999991</v>
      </c>
      <c r="M112" s="60"/>
      <c r="N112" s="61"/>
      <c r="O112" s="30"/>
    </row>
    <row r="113" spans="3:15" ht="25.8" x14ac:dyDescent="0.5">
      <c r="C113" s="15">
        <v>42891.458333333343</v>
      </c>
      <c r="D113" s="21">
        <v>433.75</v>
      </c>
      <c r="E113" s="19">
        <v>774.16666666666663</v>
      </c>
      <c r="F113" s="4">
        <f t="shared" si="3"/>
        <v>0.77416666666666667</v>
      </c>
      <c r="G113" s="48"/>
      <c r="H113" s="49"/>
      <c r="I113" s="11"/>
      <c r="J113" s="9"/>
      <c r="K113" s="10">
        <f t="shared" si="4"/>
        <v>1382.0666111999999</v>
      </c>
      <c r="L113" s="58">
        <f t="shared" si="5"/>
        <v>948.3166111999999</v>
      </c>
      <c r="M113" s="60"/>
      <c r="N113" s="61"/>
      <c r="O113" s="30"/>
    </row>
    <row r="114" spans="3:15" ht="25.8" x14ac:dyDescent="0.5">
      <c r="C114" s="15">
        <v>42891.5</v>
      </c>
      <c r="D114" s="21">
        <v>446.35</v>
      </c>
      <c r="E114" s="19">
        <v>875.5</v>
      </c>
      <c r="F114" s="4">
        <f t="shared" si="3"/>
        <v>0.87549999999999994</v>
      </c>
      <c r="G114" s="48"/>
      <c r="H114" s="49"/>
      <c r="I114" s="11"/>
      <c r="J114" s="9"/>
      <c r="K114" s="10">
        <f t="shared" si="4"/>
        <v>1562.9700556799999</v>
      </c>
      <c r="L114" s="58">
        <f t="shared" si="5"/>
        <v>1116.62005568</v>
      </c>
      <c r="M114" s="60"/>
      <c r="N114" s="61"/>
      <c r="O114" s="30"/>
    </row>
    <row r="115" spans="3:15" ht="25.8" x14ac:dyDescent="0.5">
      <c r="C115" s="15">
        <v>42891.541666666657</v>
      </c>
      <c r="D115" s="21">
        <v>460.25</v>
      </c>
      <c r="E115" s="19">
        <v>897.33333333333326</v>
      </c>
      <c r="F115" s="4">
        <f t="shared" si="3"/>
        <v>0.89733333333333321</v>
      </c>
      <c r="G115" s="48"/>
      <c r="H115" s="49"/>
      <c r="I115" s="11"/>
      <c r="J115" s="9"/>
      <c r="K115" s="10">
        <f t="shared" si="4"/>
        <v>1601.9476070399999</v>
      </c>
      <c r="L115" s="58">
        <f t="shared" si="5"/>
        <v>1141.6976070399999</v>
      </c>
      <c r="M115" s="60"/>
      <c r="N115" s="61"/>
      <c r="O115" s="30"/>
    </row>
    <row r="116" spans="3:15" ht="25.8" x14ac:dyDescent="0.5">
      <c r="C116" s="15">
        <v>42891.583333333343</v>
      </c>
      <c r="D116" s="21">
        <v>471.9</v>
      </c>
      <c r="E116" s="19">
        <v>852.33333333333326</v>
      </c>
      <c r="F116" s="4">
        <f t="shared" si="3"/>
        <v>0.85233333333333328</v>
      </c>
      <c r="G116" s="48"/>
      <c r="H116" s="49"/>
      <c r="I116" s="11"/>
      <c r="J116" s="9"/>
      <c r="K116" s="10">
        <f t="shared" si="4"/>
        <v>1521.6121958399999</v>
      </c>
      <c r="L116" s="58">
        <f t="shared" si="5"/>
        <v>1049.7121958399998</v>
      </c>
      <c r="M116" s="60"/>
      <c r="N116" s="61"/>
      <c r="O116" s="30"/>
    </row>
    <row r="117" spans="3:15" ht="25.8" x14ac:dyDescent="0.5">
      <c r="C117" s="15">
        <v>42891.625</v>
      </c>
      <c r="D117" s="21">
        <v>460.05</v>
      </c>
      <c r="E117" s="19">
        <v>776.16666666666674</v>
      </c>
      <c r="F117" s="4">
        <f t="shared" si="3"/>
        <v>0.77616666666666678</v>
      </c>
      <c r="G117" s="48"/>
      <c r="H117" s="49"/>
      <c r="I117" s="11"/>
      <c r="J117" s="9"/>
      <c r="K117" s="10">
        <f t="shared" si="4"/>
        <v>1385.6370739200001</v>
      </c>
      <c r="L117" s="58">
        <f t="shared" si="5"/>
        <v>925.58707392000019</v>
      </c>
      <c r="M117" s="60"/>
      <c r="N117" s="61"/>
      <c r="O117" s="30"/>
    </row>
    <row r="118" spans="3:15" ht="25.8" x14ac:dyDescent="0.5">
      <c r="C118" s="15">
        <v>42891.666666666657</v>
      </c>
      <c r="D118" s="21">
        <v>448.75</v>
      </c>
      <c r="E118" s="19">
        <v>662</v>
      </c>
      <c r="F118" s="4">
        <f t="shared" si="3"/>
        <v>0.66200000000000003</v>
      </c>
      <c r="G118" s="48"/>
      <c r="H118" s="49"/>
      <c r="I118" s="11"/>
      <c r="J118" s="9"/>
      <c r="K118" s="10">
        <f t="shared" si="4"/>
        <v>1181.8231603199999</v>
      </c>
      <c r="L118" s="58">
        <f t="shared" si="5"/>
        <v>733.07316031999994</v>
      </c>
      <c r="M118" s="60"/>
      <c r="N118" s="61"/>
      <c r="O118" s="30"/>
    </row>
    <row r="119" spans="3:15" ht="25.8" x14ac:dyDescent="0.5">
      <c r="C119" s="15">
        <v>42891.708333333343</v>
      </c>
      <c r="D119" s="21">
        <v>448.1</v>
      </c>
      <c r="E119" s="19">
        <v>511.99999999999989</v>
      </c>
      <c r="F119" s="4">
        <f t="shared" si="3"/>
        <v>0.5119999999999999</v>
      </c>
      <c r="G119" s="48"/>
      <c r="H119" s="49"/>
      <c r="I119" s="11"/>
      <c r="J119" s="9"/>
      <c r="K119" s="10">
        <f t="shared" si="4"/>
        <v>914.0384563199998</v>
      </c>
      <c r="L119" s="58">
        <f t="shared" si="5"/>
        <v>465.93845631999977</v>
      </c>
      <c r="M119" s="60"/>
      <c r="N119" s="61"/>
      <c r="O119" s="30"/>
    </row>
    <row r="120" spans="3:15" ht="25.8" x14ac:dyDescent="0.5">
      <c r="C120" s="15">
        <v>42891.75</v>
      </c>
      <c r="D120" s="21">
        <v>442.25</v>
      </c>
      <c r="E120" s="19">
        <v>343.83333333333331</v>
      </c>
      <c r="F120" s="4">
        <f t="shared" si="3"/>
        <v>0.34383333333333332</v>
      </c>
      <c r="G120" s="48"/>
      <c r="H120" s="49"/>
      <c r="I120" s="11"/>
      <c r="J120" s="9"/>
      <c r="K120" s="10">
        <f t="shared" si="4"/>
        <v>613.82204927999999</v>
      </c>
      <c r="L120" s="58">
        <f t="shared" si="5"/>
        <v>171.57204927999999</v>
      </c>
      <c r="M120" s="62">
        <f>SUM(L110:L120)</f>
        <v>8072.2200915200001</v>
      </c>
      <c r="N120" s="61"/>
      <c r="O120" s="30"/>
    </row>
    <row r="121" spans="3:15" ht="25.8" x14ac:dyDescent="0.5">
      <c r="C121" s="15">
        <v>42891.791666666657</v>
      </c>
      <c r="D121" s="21">
        <v>437.15</v>
      </c>
      <c r="E121" s="19">
        <v>171</v>
      </c>
      <c r="F121" s="4">
        <f t="shared" si="3"/>
        <v>0.17100000000000001</v>
      </c>
      <c r="G121" s="48"/>
      <c r="H121" s="49"/>
      <c r="I121" s="11"/>
      <c r="J121" s="9"/>
      <c r="K121" s="10">
        <f t="shared" si="4"/>
        <v>305.27456256000005</v>
      </c>
      <c r="L121" s="58">
        <f t="shared" si="5"/>
        <v>-131.87543743999993</v>
      </c>
      <c r="M121" s="62">
        <f>ABS(SUM(L121:L125,L102:L109))</f>
        <v>4201.7816268799997</v>
      </c>
      <c r="N121" s="63">
        <f>MAX(M120:M121)</f>
        <v>8072.2200915200001</v>
      </c>
      <c r="O121" s="30"/>
    </row>
    <row r="122" spans="3:15" ht="25.8" x14ac:dyDescent="0.5">
      <c r="C122" s="15">
        <v>42891.833333333343</v>
      </c>
      <c r="D122" s="21">
        <v>425.8</v>
      </c>
      <c r="E122" s="19">
        <v>24.166666666666661</v>
      </c>
      <c r="F122" s="4">
        <f t="shared" si="3"/>
        <v>2.4166666666666659E-2</v>
      </c>
      <c r="G122" s="50" t="s">
        <v>26</v>
      </c>
      <c r="H122" s="49"/>
      <c r="I122" s="11"/>
      <c r="J122" s="9"/>
      <c r="K122" s="10">
        <f t="shared" si="4"/>
        <v>43.143091199999986</v>
      </c>
      <c r="L122" s="58">
        <f t="shared" si="5"/>
        <v>-382.6569088</v>
      </c>
      <c r="M122" s="60"/>
      <c r="N122" s="61"/>
      <c r="O122" s="30"/>
    </row>
    <row r="123" spans="3:15" ht="25.8" x14ac:dyDescent="0.5">
      <c r="C123" s="15">
        <v>42891.875</v>
      </c>
      <c r="D123" s="21">
        <v>445</v>
      </c>
      <c r="E123" s="19">
        <v>0</v>
      </c>
      <c r="F123" s="4">
        <f t="shared" si="3"/>
        <v>0</v>
      </c>
      <c r="G123" s="48">
        <f>G124/(0.11*0.96*0.9*G125)</f>
        <v>13395.285668078102</v>
      </c>
      <c r="H123" s="49">
        <f>G124/(0.11*0.9*0.96*G125)</f>
        <v>13395.285668078102</v>
      </c>
      <c r="I123" s="11"/>
      <c r="J123" s="9"/>
      <c r="K123" s="10">
        <f t="shared" si="4"/>
        <v>0</v>
      </c>
      <c r="L123" s="58">
        <f t="shared" si="5"/>
        <v>-445</v>
      </c>
      <c r="M123" s="60"/>
      <c r="N123" s="61"/>
      <c r="O123" s="30"/>
    </row>
    <row r="124" spans="3:15" ht="25.8" x14ac:dyDescent="0.5">
      <c r="C124" s="15">
        <v>42891.916666666657</v>
      </c>
      <c r="D124" s="21">
        <v>394.65</v>
      </c>
      <c r="E124" s="19">
        <v>0</v>
      </c>
      <c r="F124" s="4">
        <f t="shared" si="3"/>
        <v>0</v>
      </c>
      <c r="G124" s="51">
        <f>SUM(D102:D125)</f>
        <v>9621.1500000000015</v>
      </c>
      <c r="H124" s="49"/>
      <c r="I124" s="11"/>
      <c r="J124" s="9"/>
      <c r="K124" s="10">
        <f t="shared" si="4"/>
        <v>0</v>
      </c>
      <c r="L124" s="58">
        <f t="shared" si="5"/>
        <v>-394.65</v>
      </c>
      <c r="M124" s="60"/>
      <c r="N124" s="61"/>
      <c r="O124" s="30"/>
    </row>
    <row r="125" spans="3:15" ht="25.8" x14ac:dyDescent="0.5">
      <c r="C125" s="15">
        <v>42891.958333333343</v>
      </c>
      <c r="D125" s="21">
        <v>376.2</v>
      </c>
      <c r="E125" s="19">
        <v>0</v>
      </c>
      <c r="F125" s="4">
        <f t="shared" si="3"/>
        <v>0</v>
      </c>
      <c r="G125" s="52">
        <f>SUM(F102:F125)</f>
        <v>7.5573333333333323</v>
      </c>
      <c r="H125" s="49"/>
      <c r="I125" s="11"/>
      <c r="J125" s="9"/>
      <c r="K125" s="10">
        <f t="shared" si="4"/>
        <v>0</v>
      </c>
      <c r="L125" s="58">
        <f t="shared" si="5"/>
        <v>-376.2</v>
      </c>
      <c r="M125" s="60"/>
      <c r="N125" s="61"/>
      <c r="O125" s="30"/>
    </row>
    <row r="126" spans="3:15" ht="25.8" x14ac:dyDescent="0.5">
      <c r="C126" s="15">
        <v>42892</v>
      </c>
      <c r="D126" s="21">
        <v>363.45</v>
      </c>
      <c r="E126" s="19">
        <v>0</v>
      </c>
      <c r="F126" s="4">
        <f t="shared" si="3"/>
        <v>0</v>
      </c>
      <c r="G126" s="48"/>
      <c r="H126" s="49"/>
      <c r="I126" s="11"/>
      <c r="J126" s="9"/>
      <c r="K126" s="10">
        <f t="shared" si="4"/>
        <v>0</v>
      </c>
      <c r="L126" s="58">
        <f t="shared" si="5"/>
        <v>-363.45</v>
      </c>
      <c r="M126" s="60"/>
      <c r="N126" s="61"/>
      <c r="O126" s="30"/>
    </row>
    <row r="127" spans="3:15" ht="25.8" x14ac:dyDescent="0.5">
      <c r="C127" s="15">
        <v>42892.041666666657</v>
      </c>
      <c r="D127" s="21">
        <v>351.4</v>
      </c>
      <c r="E127" s="19">
        <v>0</v>
      </c>
      <c r="F127" s="4">
        <f t="shared" si="3"/>
        <v>0</v>
      </c>
      <c r="G127" s="48"/>
      <c r="H127" s="49"/>
      <c r="I127" s="11"/>
      <c r="J127" s="9"/>
      <c r="K127" s="10">
        <f t="shared" si="4"/>
        <v>0</v>
      </c>
      <c r="L127" s="58">
        <f t="shared" si="5"/>
        <v>-351.4</v>
      </c>
      <c r="M127" s="60"/>
      <c r="N127" s="61"/>
      <c r="O127" s="30"/>
    </row>
    <row r="128" spans="3:15" ht="25.8" x14ac:dyDescent="0.5">
      <c r="C128" s="15">
        <v>42892.083333333343</v>
      </c>
      <c r="D128" s="21">
        <v>343.6</v>
      </c>
      <c r="E128" s="19">
        <v>0</v>
      </c>
      <c r="F128" s="4">
        <f t="shared" si="3"/>
        <v>0</v>
      </c>
      <c r="G128" s="48"/>
      <c r="H128" s="49"/>
      <c r="I128" s="11"/>
      <c r="J128" s="9"/>
      <c r="K128" s="10">
        <f t="shared" si="4"/>
        <v>0</v>
      </c>
      <c r="L128" s="58">
        <f t="shared" si="5"/>
        <v>-343.6</v>
      </c>
      <c r="M128" s="60"/>
      <c r="N128" s="61"/>
      <c r="O128" s="30"/>
    </row>
    <row r="129" spans="3:15" ht="25.8" x14ac:dyDescent="0.5">
      <c r="C129" s="15">
        <v>42892.125</v>
      </c>
      <c r="D129" s="21">
        <v>325.2</v>
      </c>
      <c r="E129" s="19">
        <v>0</v>
      </c>
      <c r="F129" s="4">
        <f t="shared" si="3"/>
        <v>0</v>
      </c>
      <c r="G129" s="48"/>
      <c r="H129" s="49"/>
      <c r="I129" s="11"/>
      <c r="J129" s="9"/>
      <c r="K129" s="10">
        <f t="shared" si="4"/>
        <v>0</v>
      </c>
      <c r="L129" s="58">
        <f t="shared" si="5"/>
        <v>-325.2</v>
      </c>
      <c r="M129" s="60"/>
      <c r="N129" s="61"/>
      <c r="O129" s="30"/>
    </row>
    <row r="130" spans="3:15" ht="25.8" x14ac:dyDescent="0.5">
      <c r="C130" s="15">
        <v>42892.166666666657</v>
      </c>
      <c r="D130" s="21">
        <v>317.2</v>
      </c>
      <c r="E130" s="19">
        <v>0</v>
      </c>
      <c r="F130" s="4">
        <f t="shared" si="3"/>
        <v>0</v>
      </c>
      <c r="G130" s="48"/>
      <c r="H130" s="49"/>
      <c r="I130" s="11"/>
      <c r="J130" s="9"/>
      <c r="K130" s="10">
        <f t="shared" si="4"/>
        <v>0</v>
      </c>
      <c r="L130" s="58">
        <f t="shared" si="5"/>
        <v>-317.2</v>
      </c>
      <c r="M130" s="60"/>
      <c r="N130" s="61"/>
      <c r="O130" s="30"/>
    </row>
    <row r="131" spans="3:15" ht="25.8" x14ac:dyDescent="0.5">
      <c r="C131" s="15">
        <v>42892.208333333343</v>
      </c>
      <c r="D131" s="21">
        <v>344.8</v>
      </c>
      <c r="E131" s="19">
        <v>0</v>
      </c>
      <c r="F131" s="4">
        <f t="shared" si="3"/>
        <v>0</v>
      </c>
      <c r="G131" s="48"/>
      <c r="H131" s="49"/>
      <c r="I131" s="11"/>
      <c r="J131" s="9"/>
      <c r="K131" s="10">
        <f t="shared" si="4"/>
        <v>0</v>
      </c>
      <c r="L131" s="58">
        <f t="shared" si="5"/>
        <v>-344.8</v>
      </c>
      <c r="M131" s="60"/>
      <c r="N131" s="61"/>
      <c r="O131" s="30"/>
    </row>
    <row r="132" spans="3:15" ht="25.8" x14ac:dyDescent="0.5">
      <c r="C132" s="15">
        <v>42892.25</v>
      </c>
      <c r="D132" s="21">
        <v>350.65</v>
      </c>
      <c r="E132" s="19">
        <v>23.166666666666661</v>
      </c>
      <c r="F132" s="4">
        <f t="shared" si="3"/>
        <v>2.3166666666666662E-2</v>
      </c>
      <c r="G132" s="48"/>
      <c r="H132" s="49"/>
      <c r="I132" s="11"/>
      <c r="J132" s="9"/>
      <c r="K132" s="10">
        <f t="shared" si="4"/>
        <v>41.357859839999989</v>
      </c>
      <c r="L132" s="58">
        <f t="shared" si="5"/>
        <v>-309.29214015999997</v>
      </c>
      <c r="M132" s="60"/>
      <c r="N132" s="61"/>
      <c r="O132" s="30"/>
    </row>
    <row r="133" spans="3:15" ht="25.8" x14ac:dyDescent="0.5">
      <c r="C133" s="15">
        <v>42892.291666666657</v>
      </c>
      <c r="D133" s="21">
        <v>366.6</v>
      </c>
      <c r="E133" s="19">
        <v>161.33333333333329</v>
      </c>
      <c r="F133" s="4">
        <f t="shared" si="3"/>
        <v>0.16133333333333327</v>
      </c>
      <c r="G133" s="48"/>
      <c r="H133" s="49"/>
      <c r="I133" s="11"/>
      <c r="J133" s="9"/>
      <c r="K133" s="10">
        <f t="shared" si="4"/>
        <v>288.01732607999992</v>
      </c>
      <c r="L133" s="58">
        <f t="shared" si="5"/>
        <v>-78.582673920000104</v>
      </c>
      <c r="M133" s="60"/>
      <c r="N133" s="61"/>
      <c r="O133" s="30"/>
    </row>
    <row r="134" spans="3:15" ht="25.8" x14ac:dyDescent="0.5">
      <c r="C134" s="15">
        <v>42892.333333333343</v>
      </c>
      <c r="D134" s="21">
        <v>416.95</v>
      </c>
      <c r="E134" s="19">
        <v>337.83333333333331</v>
      </c>
      <c r="F134" s="4">
        <f t="shared" si="3"/>
        <v>0.33783333333333332</v>
      </c>
      <c r="G134" s="48"/>
      <c r="H134" s="49"/>
      <c r="I134" s="11"/>
      <c r="J134" s="9"/>
      <c r="K134" s="10">
        <f t="shared" si="4"/>
        <v>603.11066111999992</v>
      </c>
      <c r="L134" s="58">
        <f t="shared" si="5"/>
        <v>186.16066111999993</v>
      </c>
      <c r="M134" s="60"/>
      <c r="N134" s="61"/>
      <c r="O134" s="30"/>
    </row>
    <row r="135" spans="3:15" ht="25.8" x14ac:dyDescent="0.5">
      <c r="C135" s="15">
        <v>42892.375</v>
      </c>
      <c r="D135" s="21">
        <v>644.1</v>
      </c>
      <c r="E135" s="19">
        <v>504.16666666666657</v>
      </c>
      <c r="F135" s="4">
        <f t="shared" ref="F135:F198" si="6">E135/1000</f>
        <v>0.50416666666666654</v>
      </c>
      <c r="G135" s="48"/>
      <c r="H135" s="49"/>
      <c r="I135" s="11"/>
      <c r="J135" s="9"/>
      <c r="K135" s="10">
        <f t="shared" ref="K135:K198" si="7">0.11*0.9*0.96*18784*F135</f>
        <v>900.05414399999972</v>
      </c>
      <c r="L135" s="58">
        <f t="shared" ref="L135:L198" si="8">K135-D135</f>
        <v>255.9541439999997</v>
      </c>
      <c r="M135" s="60"/>
      <c r="N135" s="61"/>
      <c r="O135" s="30"/>
    </row>
    <row r="136" spans="3:15" ht="25.8" x14ac:dyDescent="0.5">
      <c r="C136" s="15">
        <v>42892.416666666657</v>
      </c>
      <c r="D136" s="21">
        <v>741</v>
      </c>
      <c r="E136" s="19">
        <v>642.5</v>
      </c>
      <c r="F136" s="4">
        <f t="shared" si="6"/>
        <v>0.64249999999999996</v>
      </c>
      <c r="G136" s="48"/>
      <c r="H136" s="49"/>
      <c r="I136" s="11"/>
      <c r="J136" s="9"/>
      <c r="K136" s="10">
        <f t="shared" si="7"/>
        <v>1147.0111488</v>
      </c>
      <c r="L136" s="58">
        <f t="shared" si="8"/>
        <v>406.0111488</v>
      </c>
      <c r="M136" s="60"/>
      <c r="N136" s="61"/>
      <c r="O136" s="30"/>
    </row>
    <row r="137" spans="3:15" ht="25.8" x14ac:dyDescent="0.5">
      <c r="C137" s="15">
        <v>42892.458333333343</v>
      </c>
      <c r="D137" s="21">
        <v>810.5</v>
      </c>
      <c r="E137" s="19">
        <v>766.49999999999989</v>
      </c>
      <c r="F137" s="4">
        <f t="shared" si="6"/>
        <v>0.76649999999999985</v>
      </c>
      <c r="G137" s="48"/>
      <c r="H137" s="49"/>
      <c r="I137" s="11"/>
      <c r="J137" s="9"/>
      <c r="K137" s="10">
        <f t="shared" si="7"/>
        <v>1368.3798374399996</v>
      </c>
      <c r="L137" s="58">
        <f t="shared" si="8"/>
        <v>557.87983743999962</v>
      </c>
      <c r="M137" s="60"/>
      <c r="N137" s="61"/>
      <c r="O137" s="30"/>
    </row>
    <row r="138" spans="3:15" ht="25.8" x14ac:dyDescent="0.5">
      <c r="C138" s="15">
        <v>42892.5</v>
      </c>
      <c r="D138" s="21">
        <v>863.35</v>
      </c>
      <c r="E138" s="19">
        <v>841.16666666666652</v>
      </c>
      <c r="F138" s="4">
        <f t="shared" si="6"/>
        <v>0.84116666666666651</v>
      </c>
      <c r="G138" s="48"/>
      <c r="H138" s="49"/>
      <c r="I138" s="11"/>
      <c r="J138" s="9"/>
      <c r="K138" s="10">
        <f t="shared" si="7"/>
        <v>1501.6771123199997</v>
      </c>
      <c r="L138" s="58">
        <f t="shared" si="8"/>
        <v>638.32711231999963</v>
      </c>
      <c r="M138" s="60"/>
      <c r="N138" s="61"/>
      <c r="O138" s="30"/>
    </row>
    <row r="139" spans="3:15" ht="25.8" x14ac:dyDescent="0.5">
      <c r="C139" s="15">
        <v>42892.541666666657</v>
      </c>
      <c r="D139" s="21">
        <v>897.5</v>
      </c>
      <c r="E139" s="19">
        <v>863.99999999999989</v>
      </c>
      <c r="F139" s="4">
        <f t="shared" si="6"/>
        <v>0.86399999999999988</v>
      </c>
      <c r="G139" s="48"/>
      <c r="H139" s="49"/>
      <c r="I139" s="11"/>
      <c r="J139" s="9"/>
      <c r="K139" s="10">
        <f t="shared" si="7"/>
        <v>1542.4398950399998</v>
      </c>
      <c r="L139" s="58">
        <f t="shared" si="8"/>
        <v>644.93989503999978</v>
      </c>
      <c r="M139" s="60"/>
      <c r="N139" s="61"/>
      <c r="O139" s="30"/>
    </row>
    <row r="140" spans="3:15" ht="25.8" x14ac:dyDescent="0.5">
      <c r="C140" s="15">
        <v>42892.583333333343</v>
      </c>
      <c r="D140" s="21">
        <v>885.4</v>
      </c>
      <c r="E140" s="19">
        <v>705.33333333333326</v>
      </c>
      <c r="F140" s="4">
        <f t="shared" si="6"/>
        <v>0.70533333333333326</v>
      </c>
      <c r="G140" s="48"/>
      <c r="H140" s="49"/>
      <c r="I140" s="11"/>
      <c r="J140" s="9"/>
      <c r="K140" s="10">
        <f t="shared" si="7"/>
        <v>1259.1831859199999</v>
      </c>
      <c r="L140" s="58">
        <f t="shared" si="8"/>
        <v>373.78318591999994</v>
      </c>
      <c r="M140" s="60"/>
      <c r="N140" s="61"/>
      <c r="O140" s="30"/>
    </row>
    <row r="141" spans="3:15" ht="25.8" x14ac:dyDescent="0.5">
      <c r="C141" s="15">
        <v>42892.625</v>
      </c>
      <c r="D141" s="21">
        <v>836.25</v>
      </c>
      <c r="E141" s="19">
        <v>516.33333333333326</v>
      </c>
      <c r="F141" s="4">
        <f t="shared" si="6"/>
        <v>0.51633333333333331</v>
      </c>
      <c r="G141" s="48"/>
      <c r="H141" s="49"/>
      <c r="I141" s="11"/>
      <c r="J141" s="9"/>
      <c r="K141" s="10">
        <f t="shared" si="7"/>
        <v>921.77445888</v>
      </c>
      <c r="L141" s="58">
        <f t="shared" si="8"/>
        <v>85.524458879999997</v>
      </c>
      <c r="M141" s="60"/>
      <c r="N141" s="61"/>
      <c r="O141" s="30"/>
    </row>
    <row r="142" spans="3:15" ht="25.8" x14ac:dyDescent="0.5">
      <c r="C142" s="15">
        <v>42892.666666666657</v>
      </c>
      <c r="D142" s="21">
        <v>717.75</v>
      </c>
      <c r="E142" s="19">
        <v>475.3333333333332</v>
      </c>
      <c r="F142" s="4">
        <f t="shared" si="6"/>
        <v>0.47533333333333322</v>
      </c>
      <c r="G142" s="48"/>
      <c r="H142" s="49"/>
      <c r="I142" s="11"/>
      <c r="J142" s="9"/>
      <c r="K142" s="10">
        <f t="shared" si="7"/>
        <v>848.57997311999975</v>
      </c>
      <c r="L142" s="58">
        <f t="shared" si="8"/>
        <v>130.82997311999975</v>
      </c>
      <c r="M142" s="60"/>
      <c r="N142" s="61"/>
      <c r="O142" s="30"/>
    </row>
    <row r="143" spans="3:15" ht="25.8" x14ac:dyDescent="0.5">
      <c r="C143" s="15">
        <v>42892.708333333343</v>
      </c>
      <c r="D143" s="21">
        <v>627.15</v>
      </c>
      <c r="E143" s="19">
        <v>349.66666666666669</v>
      </c>
      <c r="F143" s="4">
        <f t="shared" si="6"/>
        <v>0.34966666666666668</v>
      </c>
      <c r="G143" s="48"/>
      <c r="H143" s="49"/>
      <c r="I143" s="11"/>
      <c r="J143" s="9"/>
      <c r="K143" s="10">
        <f t="shared" si="7"/>
        <v>624.23589888000004</v>
      </c>
      <c r="L143" s="58">
        <f t="shared" si="8"/>
        <v>-2.9141011199999411</v>
      </c>
      <c r="M143" s="60"/>
      <c r="N143" s="61"/>
      <c r="O143" s="30"/>
    </row>
    <row r="144" spans="3:15" ht="25.8" x14ac:dyDescent="0.5">
      <c r="C144" s="15">
        <v>42892.75</v>
      </c>
      <c r="D144" s="21">
        <v>598.79999999999995</v>
      </c>
      <c r="E144" s="19">
        <v>364.33333333333331</v>
      </c>
      <c r="F144" s="4">
        <f t="shared" si="6"/>
        <v>0.36433333333333329</v>
      </c>
      <c r="G144" s="48"/>
      <c r="H144" s="49"/>
      <c r="I144" s="11"/>
      <c r="J144" s="9"/>
      <c r="K144" s="10">
        <f t="shared" si="7"/>
        <v>650.41929215999994</v>
      </c>
      <c r="L144" s="58">
        <f t="shared" si="8"/>
        <v>51.619292159999986</v>
      </c>
      <c r="M144" s="62">
        <f>SUM(L134:L144)</f>
        <v>3328.1156076799984</v>
      </c>
      <c r="N144" s="61"/>
      <c r="O144" s="30"/>
    </row>
    <row r="145" spans="3:15" ht="25.8" x14ac:dyDescent="0.5">
      <c r="C145" s="15">
        <v>42892.791666666657</v>
      </c>
      <c r="D145" s="21">
        <v>553.45000000000005</v>
      </c>
      <c r="E145" s="19">
        <v>158.16666666666671</v>
      </c>
      <c r="F145" s="4">
        <f t="shared" si="6"/>
        <v>0.15816666666666671</v>
      </c>
      <c r="G145" s="48"/>
      <c r="H145" s="49"/>
      <c r="I145" s="11"/>
      <c r="J145" s="9"/>
      <c r="K145" s="10">
        <f t="shared" si="7"/>
        <v>282.36409344000009</v>
      </c>
      <c r="L145" s="58">
        <f t="shared" si="8"/>
        <v>-271.08590655999996</v>
      </c>
      <c r="M145" s="62">
        <f>ABS(SUM(L145:L149,L126:L133))</f>
        <v>4463.91178752</v>
      </c>
      <c r="N145" s="63">
        <f>MAX(M144:M145)</f>
        <v>4463.91178752</v>
      </c>
      <c r="O145" s="30"/>
    </row>
    <row r="146" spans="3:15" ht="25.8" x14ac:dyDescent="0.5">
      <c r="C146" s="15">
        <v>42892.833333333343</v>
      </c>
      <c r="D146" s="21">
        <v>497.7</v>
      </c>
      <c r="E146" s="19">
        <v>17</v>
      </c>
      <c r="F146" s="4">
        <f t="shared" si="6"/>
        <v>1.7000000000000001E-2</v>
      </c>
      <c r="G146" s="50" t="s">
        <v>26</v>
      </c>
      <c r="H146" s="49"/>
      <c r="I146" s="11"/>
      <c r="J146" s="9"/>
      <c r="K146" s="10">
        <f t="shared" si="7"/>
        <v>30.348933120000002</v>
      </c>
      <c r="L146" s="58">
        <f t="shared" si="8"/>
        <v>-467.35106687999996</v>
      </c>
      <c r="M146" s="60"/>
      <c r="N146" s="61"/>
      <c r="O146" s="30"/>
    </row>
    <row r="147" spans="3:15" ht="25.8" x14ac:dyDescent="0.5">
      <c r="C147" s="15">
        <v>42892.875</v>
      </c>
      <c r="D147" s="21">
        <v>477.7</v>
      </c>
      <c r="E147" s="19">
        <v>0</v>
      </c>
      <c r="F147" s="4">
        <f t="shared" si="6"/>
        <v>0</v>
      </c>
      <c r="G147" s="48">
        <f>G148/(0.11*0.96*0.9*G149)</f>
        <v>20560.57402648171</v>
      </c>
      <c r="H147" s="49">
        <f>G148/(0.11*0.9*0.96*G149)</f>
        <v>20560.57402648171</v>
      </c>
      <c r="I147" s="11"/>
      <c r="J147" s="9"/>
      <c r="K147" s="10">
        <f t="shared" si="7"/>
        <v>0</v>
      </c>
      <c r="L147" s="58">
        <f t="shared" si="8"/>
        <v>-477.7</v>
      </c>
      <c r="M147" s="60"/>
      <c r="N147" s="61"/>
      <c r="O147" s="30"/>
    </row>
    <row r="148" spans="3:15" ht="25.8" x14ac:dyDescent="0.5">
      <c r="C148" s="15">
        <v>42892.916666666657</v>
      </c>
      <c r="D148" s="21">
        <v>418.75</v>
      </c>
      <c r="E148" s="19">
        <v>0</v>
      </c>
      <c r="F148" s="4">
        <f t="shared" si="6"/>
        <v>0</v>
      </c>
      <c r="G148" s="51">
        <f>SUM(D126:D149)</f>
        <v>13144.75</v>
      </c>
      <c r="H148" s="49"/>
      <c r="I148" s="11"/>
      <c r="J148" s="9"/>
      <c r="K148" s="10">
        <f t="shared" si="7"/>
        <v>0</v>
      </c>
      <c r="L148" s="58">
        <f t="shared" si="8"/>
        <v>-418.75</v>
      </c>
      <c r="M148" s="60"/>
      <c r="N148" s="61"/>
      <c r="O148" s="30"/>
    </row>
    <row r="149" spans="3:15" ht="25.8" x14ac:dyDescent="0.5">
      <c r="C149" s="15">
        <v>42892.958333333343</v>
      </c>
      <c r="D149" s="21">
        <v>395.5</v>
      </c>
      <c r="E149" s="19">
        <v>0</v>
      </c>
      <c r="F149" s="4">
        <f t="shared" si="6"/>
        <v>0</v>
      </c>
      <c r="G149" s="52">
        <f>SUM(F126:F149)</f>
        <v>6.7268333333333326</v>
      </c>
      <c r="H149" s="49"/>
      <c r="I149" s="11"/>
      <c r="J149" s="9"/>
      <c r="K149" s="10">
        <f t="shared" si="7"/>
        <v>0</v>
      </c>
      <c r="L149" s="58">
        <f t="shared" si="8"/>
        <v>-395.5</v>
      </c>
      <c r="M149" s="60"/>
      <c r="N149" s="61"/>
      <c r="O149" s="30"/>
    </row>
    <row r="150" spans="3:15" ht="25.8" x14ac:dyDescent="0.5">
      <c r="C150" s="15">
        <v>42893</v>
      </c>
      <c r="D150" s="21">
        <v>363.75</v>
      </c>
      <c r="E150" s="19">
        <v>0</v>
      </c>
      <c r="F150" s="4">
        <f t="shared" si="6"/>
        <v>0</v>
      </c>
      <c r="G150" s="48"/>
      <c r="H150" s="49"/>
      <c r="I150" s="11"/>
      <c r="J150" s="9"/>
      <c r="K150" s="10">
        <f t="shared" si="7"/>
        <v>0</v>
      </c>
      <c r="L150" s="58">
        <f t="shared" si="8"/>
        <v>-363.75</v>
      </c>
      <c r="M150" s="60"/>
      <c r="N150" s="61"/>
      <c r="O150" s="30"/>
    </row>
    <row r="151" spans="3:15" ht="25.8" x14ac:dyDescent="0.5">
      <c r="C151" s="15">
        <v>42893.041666666657</v>
      </c>
      <c r="D151" s="21">
        <v>353.95</v>
      </c>
      <c r="E151" s="19">
        <v>0</v>
      </c>
      <c r="F151" s="4">
        <f t="shared" si="6"/>
        <v>0</v>
      </c>
      <c r="G151" s="48"/>
      <c r="H151" s="49"/>
      <c r="I151" s="11"/>
      <c r="J151" s="9"/>
      <c r="K151" s="10">
        <f t="shared" si="7"/>
        <v>0</v>
      </c>
      <c r="L151" s="58">
        <f t="shared" si="8"/>
        <v>-353.95</v>
      </c>
      <c r="M151" s="60"/>
      <c r="N151" s="61"/>
      <c r="O151" s="30"/>
    </row>
    <row r="152" spans="3:15" ht="25.8" x14ac:dyDescent="0.5">
      <c r="C152" s="15">
        <v>42893.083333333343</v>
      </c>
      <c r="D152" s="21">
        <v>357.7</v>
      </c>
      <c r="E152" s="19">
        <v>0</v>
      </c>
      <c r="F152" s="4">
        <f t="shared" si="6"/>
        <v>0</v>
      </c>
      <c r="G152" s="48"/>
      <c r="H152" s="49"/>
      <c r="I152" s="11"/>
      <c r="J152" s="9"/>
      <c r="K152" s="10">
        <f t="shared" si="7"/>
        <v>0</v>
      </c>
      <c r="L152" s="58">
        <f t="shared" si="8"/>
        <v>-357.7</v>
      </c>
      <c r="M152" s="60"/>
      <c r="N152" s="61"/>
      <c r="O152" s="30"/>
    </row>
    <row r="153" spans="3:15" ht="25.8" x14ac:dyDescent="0.5">
      <c r="C153" s="15">
        <v>42893.125</v>
      </c>
      <c r="D153" s="21">
        <v>356</v>
      </c>
      <c r="E153" s="19">
        <v>0</v>
      </c>
      <c r="F153" s="4">
        <f t="shared" si="6"/>
        <v>0</v>
      </c>
      <c r="G153" s="48"/>
      <c r="H153" s="49"/>
      <c r="I153" s="11"/>
      <c r="J153" s="9"/>
      <c r="K153" s="10">
        <f t="shared" si="7"/>
        <v>0</v>
      </c>
      <c r="L153" s="58">
        <f t="shared" si="8"/>
        <v>-356</v>
      </c>
      <c r="M153" s="60"/>
      <c r="N153" s="61"/>
      <c r="O153" s="30"/>
    </row>
    <row r="154" spans="3:15" ht="25.8" x14ac:dyDescent="0.5">
      <c r="C154" s="15">
        <v>42893.166666666657</v>
      </c>
      <c r="D154" s="21">
        <v>356</v>
      </c>
      <c r="E154" s="19">
        <v>0</v>
      </c>
      <c r="F154" s="4">
        <f t="shared" si="6"/>
        <v>0</v>
      </c>
      <c r="G154" s="48"/>
      <c r="H154" s="49"/>
      <c r="I154" s="11"/>
      <c r="J154" s="9"/>
      <c r="K154" s="10">
        <f t="shared" si="7"/>
        <v>0</v>
      </c>
      <c r="L154" s="58">
        <f t="shared" si="8"/>
        <v>-356</v>
      </c>
      <c r="M154" s="60"/>
      <c r="N154" s="61"/>
      <c r="O154" s="30"/>
    </row>
    <row r="155" spans="3:15" ht="25.8" x14ac:dyDescent="0.5">
      <c r="C155" s="15">
        <v>42893.208333333343</v>
      </c>
      <c r="D155" s="21">
        <v>380.55</v>
      </c>
      <c r="E155" s="19">
        <v>0</v>
      </c>
      <c r="F155" s="4">
        <f t="shared" si="6"/>
        <v>0</v>
      </c>
      <c r="G155" s="48"/>
      <c r="H155" s="49"/>
      <c r="I155" s="11"/>
      <c r="J155" s="9"/>
      <c r="K155" s="10">
        <f t="shared" si="7"/>
        <v>0</v>
      </c>
      <c r="L155" s="58">
        <f t="shared" si="8"/>
        <v>-380.55</v>
      </c>
      <c r="M155" s="60"/>
      <c r="N155" s="61"/>
      <c r="O155" s="30"/>
    </row>
    <row r="156" spans="3:15" ht="25.8" x14ac:dyDescent="0.5">
      <c r="C156" s="15">
        <v>42893.25</v>
      </c>
      <c r="D156" s="21">
        <v>376.45</v>
      </c>
      <c r="E156" s="19">
        <v>14.33333333333333</v>
      </c>
      <c r="F156" s="4">
        <f t="shared" si="6"/>
        <v>1.433333333333333E-2</v>
      </c>
      <c r="G156" s="48"/>
      <c r="H156" s="49"/>
      <c r="I156" s="11"/>
      <c r="J156" s="9"/>
      <c r="K156" s="10">
        <f t="shared" si="7"/>
        <v>25.588316159999994</v>
      </c>
      <c r="L156" s="58">
        <f t="shared" si="8"/>
        <v>-350.86168384000001</v>
      </c>
      <c r="M156" s="60"/>
      <c r="N156" s="61"/>
      <c r="O156" s="30"/>
    </row>
    <row r="157" spans="3:15" ht="25.8" x14ac:dyDescent="0.5">
      <c r="C157" s="15">
        <v>42893.291666666657</v>
      </c>
      <c r="D157" s="21">
        <v>472.75</v>
      </c>
      <c r="E157" s="19">
        <v>98.333333333333314</v>
      </c>
      <c r="F157" s="4">
        <f t="shared" si="6"/>
        <v>9.8333333333333314E-2</v>
      </c>
      <c r="G157" s="48"/>
      <c r="H157" s="49"/>
      <c r="I157" s="11"/>
      <c r="J157" s="9"/>
      <c r="K157" s="10">
        <f t="shared" si="7"/>
        <v>175.54775039999996</v>
      </c>
      <c r="L157" s="58">
        <f t="shared" si="8"/>
        <v>-297.20224960000007</v>
      </c>
      <c r="M157" s="60"/>
      <c r="N157" s="61"/>
      <c r="O157" s="30"/>
    </row>
    <row r="158" spans="3:15" ht="25.8" x14ac:dyDescent="0.5">
      <c r="C158" s="15">
        <v>42893.333333333343</v>
      </c>
      <c r="D158" s="21">
        <v>486.1</v>
      </c>
      <c r="E158" s="19">
        <v>240.5</v>
      </c>
      <c r="F158" s="4">
        <f t="shared" si="6"/>
        <v>0.24049999999999999</v>
      </c>
      <c r="G158" s="48"/>
      <c r="H158" s="49"/>
      <c r="I158" s="11"/>
      <c r="J158" s="9"/>
      <c r="K158" s="10">
        <f t="shared" si="7"/>
        <v>429.34814208</v>
      </c>
      <c r="L158" s="58">
        <f t="shared" si="8"/>
        <v>-56.75185792000002</v>
      </c>
      <c r="M158" s="60"/>
      <c r="N158" s="61"/>
      <c r="O158" s="30"/>
    </row>
    <row r="159" spans="3:15" ht="25.8" x14ac:dyDescent="0.5">
      <c r="C159" s="15">
        <v>42893.375</v>
      </c>
      <c r="D159" s="21">
        <v>555.54999999999995</v>
      </c>
      <c r="E159" s="19">
        <v>195</v>
      </c>
      <c r="F159" s="4">
        <f t="shared" si="6"/>
        <v>0.19500000000000001</v>
      </c>
      <c r="G159" s="48"/>
      <c r="H159" s="49"/>
      <c r="I159" s="11"/>
      <c r="J159" s="9"/>
      <c r="K159" s="10">
        <f t="shared" si="7"/>
        <v>348.12011519999999</v>
      </c>
      <c r="L159" s="58">
        <f t="shared" si="8"/>
        <v>-207.42988479999997</v>
      </c>
      <c r="M159" s="60"/>
      <c r="N159" s="61"/>
      <c r="O159" s="30"/>
    </row>
    <row r="160" spans="3:15" ht="25.8" x14ac:dyDescent="0.5">
      <c r="C160" s="15">
        <v>42893.416666666657</v>
      </c>
      <c r="D160" s="21">
        <v>670.25</v>
      </c>
      <c r="E160" s="19">
        <v>577</v>
      </c>
      <c r="F160" s="4">
        <f t="shared" si="6"/>
        <v>0.57699999999999996</v>
      </c>
      <c r="G160" s="48"/>
      <c r="H160" s="49"/>
      <c r="I160" s="11"/>
      <c r="J160" s="9"/>
      <c r="K160" s="10">
        <f t="shared" si="7"/>
        <v>1030.07849472</v>
      </c>
      <c r="L160" s="58">
        <f t="shared" si="8"/>
        <v>359.82849471999998</v>
      </c>
      <c r="M160" s="60"/>
      <c r="N160" s="61"/>
      <c r="O160" s="30"/>
    </row>
    <row r="161" spans="3:15" ht="25.8" x14ac:dyDescent="0.5">
      <c r="C161" s="15">
        <v>42893.458333333343</v>
      </c>
      <c r="D161" s="21">
        <v>804.65</v>
      </c>
      <c r="E161" s="19">
        <v>587.33333333333326</v>
      </c>
      <c r="F161" s="4">
        <f t="shared" si="6"/>
        <v>0.58733333333333326</v>
      </c>
      <c r="G161" s="48"/>
      <c r="H161" s="49"/>
      <c r="I161" s="11"/>
      <c r="J161" s="9"/>
      <c r="K161" s="10">
        <f t="shared" si="7"/>
        <v>1048.5258854399999</v>
      </c>
      <c r="L161" s="58">
        <f t="shared" si="8"/>
        <v>243.87588543999993</v>
      </c>
      <c r="M161" s="60"/>
      <c r="N161" s="61"/>
      <c r="O161" s="30"/>
    </row>
    <row r="162" spans="3:15" ht="25.8" x14ac:dyDescent="0.5">
      <c r="C162" s="15">
        <v>42893.5</v>
      </c>
      <c r="D162" s="21">
        <v>798.2</v>
      </c>
      <c r="E162" s="19">
        <v>442.66666666666657</v>
      </c>
      <c r="F162" s="4">
        <f t="shared" si="6"/>
        <v>0.4426666666666666</v>
      </c>
      <c r="G162" s="48"/>
      <c r="H162" s="49"/>
      <c r="I162" s="11"/>
      <c r="J162" s="9"/>
      <c r="K162" s="10">
        <f t="shared" si="7"/>
        <v>790.26241535999986</v>
      </c>
      <c r="L162" s="58">
        <f t="shared" si="8"/>
        <v>-7.9375846400001819</v>
      </c>
      <c r="M162" s="60"/>
      <c r="N162" s="61"/>
      <c r="O162" s="30"/>
    </row>
    <row r="163" spans="3:15" ht="25.8" x14ac:dyDescent="0.5">
      <c r="C163" s="15">
        <v>42893.541666666657</v>
      </c>
      <c r="D163" s="21">
        <v>839</v>
      </c>
      <c r="E163" s="19">
        <v>270.66666666666657</v>
      </c>
      <c r="F163" s="4">
        <f t="shared" si="6"/>
        <v>0.27066666666666656</v>
      </c>
      <c r="G163" s="48"/>
      <c r="H163" s="49"/>
      <c r="I163" s="11"/>
      <c r="J163" s="9"/>
      <c r="K163" s="10">
        <f t="shared" si="7"/>
        <v>483.2026214399998</v>
      </c>
      <c r="L163" s="58">
        <f t="shared" si="8"/>
        <v>-355.7973785600002</v>
      </c>
      <c r="M163" s="60"/>
      <c r="N163" s="61"/>
      <c r="O163" s="30"/>
    </row>
    <row r="164" spans="3:15" ht="25.8" x14ac:dyDescent="0.5">
      <c r="C164" s="15">
        <v>42893.583333333343</v>
      </c>
      <c r="D164" s="21">
        <v>798.35</v>
      </c>
      <c r="E164" s="19">
        <v>144.33333333333329</v>
      </c>
      <c r="F164" s="4">
        <f t="shared" si="6"/>
        <v>0.14433333333333329</v>
      </c>
      <c r="G164" s="48"/>
      <c r="H164" s="49"/>
      <c r="I164" s="11"/>
      <c r="J164" s="9"/>
      <c r="K164" s="10">
        <f t="shared" si="7"/>
        <v>257.66839295999989</v>
      </c>
      <c r="L164" s="58">
        <f t="shared" si="8"/>
        <v>-540.68160704000013</v>
      </c>
      <c r="M164" s="60"/>
      <c r="N164" s="61"/>
      <c r="O164" s="30"/>
    </row>
    <row r="165" spans="3:15" ht="25.8" x14ac:dyDescent="0.5">
      <c r="C165" s="15">
        <v>42893.625</v>
      </c>
      <c r="D165" s="21">
        <v>729.15</v>
      </c>
      <c r="E165" s="19">
        <v>103.8333333333333</v>
      </c>
      <c r="F165" s="4">
        <f t="shared" si="6"/>
        <v>0.10383333333333331</v>
      </c>
      <c r="G165" s="48"/>
      <c r="H165" s="49"/>
      <c r="I165" s="11"/>
      <c r="J165" s="9"/>
      <c r="K165" s="10">
        <f t="shared" si="7"/>
        <v>185.36652287999996</v>
      </c>
      <c r="L165" s="58">
        <f t="shared" si="8"/>
        <v>-543.78347712000004</v>
      </c>
      <c r="M165" s="60"/>
      <c r="N165" s="61"/>
      <c r="O165" s="30"/>
    </row>
    <row r="166" spans="3:15" ht="25.8" x14ac:dyDescent="0.5">
      <c r="C166" s="15">
        <v>42893.666666666657</v>
      </c>
      <c r="D166" s="21">
        <v>655.8</v>
      </c>
      <c r="E166" s="19">
        <v>44.833333333333329</v>
      </c>
      <c r="F166" s="4">
        <f t="shared" si="6"/>
        <v>4.4833333333333329E-2</v>
      </c>
      <c r="G166" s="48"/>
      <c r="H166" s="49"/>
      <c r="I166" s="11"/>
      <c r="J166" s="9"/>
      <c r="K166" s="10">
        <f t="shared" si="7"/>
        <v>80.037872639999989</v>
      </c>
      <c r="L166" s="58">
        <f t="shared" si="8"/>
        <v>-575.76212736000002</v>
      </c>
      <c r="M166" s="60"/>
      <c r="N166" s="61"/>
      <c r="O166" s="30"/>
    </row>
    <row r="167" spans="3:15" ht="25.8" x14ac:dyDescent="0.5">
      <c r="C167" s="15">
        <v>42893.708333333343</v>
      </c>
      <c r="D167" s="21">
        <v>576.6</v>
      </c>
      <c r="E167" s="19">
        <v>28.5</v>
      </c>
      <c r="F167" s="4">
        <f t="shared" si="6"/>
        <v>2.8500000000000001E-2</v>
      </c>
      <c r="G167" s="48"/>
      <c r="H167" s="49"/>
      <c r="I167" s="11"/>
      <c r="J167" s="9"/>
      <c r="K167" s="10">
        <f t="shared" si="7"/>
        <v>50.879093760000003</v>
      </c>
      <c r="L167" s="58">
        <f t="shared" si="8"/>
        <v>-525.72090623999998</v>
      </c>
      <c r="M167" s="60"/>
      <c r="N167" s="61"/>
      <c r="O167" s="30"/>
    </row>
    <row r="168" spans="3:15" ht="25.8" x14ac:dyDescent="0.5">
      <c r="C168" s="15">
        <v>42893.75</v>
      </c>
      <c r="D168" s="21">
        <v>551.29999999999995</v>
      </c>
      <c r="E168" s="19">
        <v>33</v>
      </c>
      <c r="F168" s="4">
        <f t="shared" si="6"/>
        <v>3.3000000000000002E-2</v>
      </c>
      <c r="G168" s="48"/>
      <c r="H168" s="49"/>
      <c r="I168" s="11"/>
      <c r="J168" s="9"/>
      <c r="K168" s="10">
        <f t="shared" si="7"/>
        <v>58.912634880000006</v>
      </c>
      <c r="L168" s="58">
        <f t="shared" si="8"/>
        <v>-492.38736511999997</v>
      </c>
      <c r="M168" s="62">
        <f>SUM(L158:L168)</f>
        <v>-2702.5478086400008</v>
      </c>
      <c r="N168" s="61"/>
      <c r="O168" s="30"/>
    </row>
    <row r="169" spans="3:15" ht="25.8" x14ac:dyDescent="0.5">
      <c r="C169" s="15">
        <v>42893.791666666657</v>
      </c>
      <c r="D169" s="21">
        <v>510.5</v>
      </c>
      <c r="E169" s="19">
        <v>14.5</v>
      </c>
      <c r="F169" s="4">
        <f t="shared" si="6"/>
        <v>1.4500000000000001E-2</v>
      </c>
      <c r="G169" s="48"/>
      <c r="H169" s="49"/>
      <c r="I169" s="11"/>
      <c r="J169" s="9"/>
      <c r="K169" s="10">
        <f t="shared" si="7"/>
        <v>25.885854720000001</v>
      </c>
      <c r="L169" s="58">
        <f t="shared" si="8"/>
        <v>-484.61414528</v>
      </c>
      <c r="M169" s="62">
        <f>ABS(SUM(L169:L173,L150:L157))</f>
        <v>5039.0477702399994</v>
      </c>
      <c r="N169" s="63">
        <f>MAX(M168:M169)</f>
        <v>5039.0477702399994</v>
      </c>
      <c r="O169" s="30"/>
    </row>
    <row r="170" spans="3:15" ht="25.8" x14ac:dyDescent="0.5">
      <c r="C170" s="15">
        <v>42893.833333333343</v>
      </c>
      <c r="D170" s="21">
        <v>488.8</v>
      </c>
      <c r="E170" s="19">
        <v>1.333333333333333</v>
      </c>
      <c r="F170" s="4">
        <f t="shared" si="6"/>
        <v>1.3333333333333331E-3</v>
      </c>
      <c r="G170" s="50" t="s">
        <v>26</v>
      </c>
      <c r="H170" s="49"/>
      <c r="I170" s="11"/>
      <c r="J170" s="9"/>
      <c r="K170" s="10">
        <f t="shared" si="7"/>
        <v>2.3803084799999996</v>
      </c>
      <c r="L170" s="58">
        <f t="shared" si="8"/>
        <v>-486.41969152000001</v>
      </c>
      <c r="M170" s="60"/>
      <c r="N170" s="61"/>
      <c r="O170" s="30"/>
    </row>
    <row r="171" spans="3:15" ht="25.8" x14ac:dyDescent="0.5">
      <c r="C171" s="15">
        <v>42893.875</v>
      </c>
      <c r="D171" s="21">
        <v>460.7</v>
      </c>
      <c r="E171" s="19">
        <v>0</v>
      </c>
      <c r="F171" s="4">
        <f t="shared" si="6"/>
        <v>0</v>
      </c>
      <c r="G171" s="48">
        <f>G172/(0.11*0.96*0.9*G173)</f>
        <v>47915.375968663211</v>
      </c>
      <c r="H171" s="49">
        <f>G172/(0.11*0.9*0.96*G173)</f>
        <v>47915.375968663211</v>
      </c>
      <c r="I171" s="11"/>
      <c r="J171" s="9"/>
      <c r="K171" s="10">
        <f t="shared" si="7"/>
        <v>0</v>
      </c>
      <c r="L171" s="58">
        <f t="shared" si="8"/>
        <v>-460.7</v>
      </c>
      <c r="M171" s="60"/>
      <c r="N171" s="61"/>
      <c r="O171" s="30"/>
    </row>
    <row r="172" spans="3:15" ht="25.8" x14ac:dyDescent="0.5">
      <c r="C172" s="15">
        <v>42893.916666666657</v>
      </c>
      <c r="D172" s="21">
        <v>402.1</v>
      </c>
      <c r="E172" s="19">
        <v>0</v>
      </c>
      <c r="F172" s="4">
        <f t="shared" si="6"/>
        <v>0</v>
      </c>
      <c r="G172" s="51">
        <f>SUM(D150:D173)</f>
        <v>12733.4</v>
      </c>
      <c r="H172" s="49"/>
      <c r="I172" s="11"/>
      <c r="J172" s="9"/>
      <c r="K172" s="10">
        <f t="shared" si="7"/>
        <v>0</v>
      </c>
      <c r="L172" s="58">
        <f t="shared" si="8"/>
        <v>-402.1</v>
      </c>
      <c r="M172" s="60"/>
      <c r="N172" s="61"/>
      <c r="O172" s="30"/>
    </row>
    <row r="173" spans="3:15" ht="25.8" x14ac:dyDescent="0.5">
      <c r="C173" s="15">
        <v>42893.958333333343</v>
      </c>
      <c r="D173" s="21">
        <v>389.2</v>
      </c>
      <c r="E173" s="19">
        <v>0</v>
      </c>
      <c r="F173" s="4">
        <f t="shared" si="6"/>
        <v>0</v>
      </c>
      <c r="G173" s="52">
        <f>SUM(F150:F173)</f>
        <v>2.7961666666666667</v>
      </c>
      <c r="H173" s="49"/>
      <c r="I173" s="11"/>
      <c r="J173" s="9"/>
      <c r="K173" s="10">
        <f t="shared" si="7"/>
        <v>0</v>
      </c>
      <c r="L173" s="58">
        <f t="shared" si="8"/>
        <v>-389.2</v>
      </c>
      <c r="M173" s="60"/>
      <c r="N173" s="61"/>
      <c r="O173" s="30"/>
    </row>
    <row r="174" spans="3:15" ht="25.8" x14ac:dyDescent="0.5">
      <c r="C174" s="15">
        <v>42894</v>
      </c>
      <c r="D174" s="21">
        <v>375.35</v>
      </c>
      <c r="E174" s="19">
        <v>0</v>
      </c>
      <c r="F174" s="4">
        <f t="shared" si="6"/>
        <v>0</v>
      </c>
      <c r="G174" s="48"/>
      <c r="H174" s="49"/>
      <c r="I174" s="11"/>
      <c r="J174" s="9"/>
      <c r="K174" s="10">
        <f t="shared" si="7"/>
        <v>0</v>
      </c>
      <c r="L174" s="58">
        <f t="shared" si="8"/>
        <v>-375.35</v>
      </c>
      <c r="M174" s="60"/>
      <c r="N174" s="61"/>
      <c r="O174" s="30"/>
    </row>
    <row r="175" spans="3:15" ht="25.8" x14ac:dyDescent="0.5">
      <c r="C175" s="15">
        <v>42894.041666666657</v>
      </c>
      <c r="D175" s="21">
        <v>362.6</v>
      </c>
      <c r="E175" s="19">
        <v>0</v>
      </c>
      <c r="F175" s="4">
        <f t="shared" si="6"/>
        <v>0</v>
      </c>
      <c r="G175" s="48"/>
      <c r="H175" s="49"/>
      <c r="I175" s="11"/>
      <c r="J175" s="9"/>
      <c r="K175" s="10">
        <f t="shared" si="7"/>
        <v>0</v>
      </c>
      <c r="L175" s="58">
        <f t="shared" si="8"/>
        <v>-362.6</v>
      </c>
      <c r="M175" s="60"/>
      <c r="N175" s="61"/>
      <c r="O175" s="30"/>
    </row>
    <row r="176" spans="3:15" ht="25.8" x14ac:dyDescent="0.5">
      <c r="C176" s="15">
        <v>42894.083333333343</v>
      </c>
      <c r="D176" s="21">
        <v>336.35</v>
      </c>
      <c r="E176" s="19">
        <v>0</v>
      </c>
      <c r="F176" s="4">
        <f t="shared" si="6"/>
        <v>0</v>
      </c>
      <c r="G176" s="48"/>
      <c r="H176" s="49"/>
      <c r="I176" s="11"/>
      <c r="J176" s="9"/>
      <c r="K176" s="10">
        <f t="shared" si="7"/>
        <v>0</v>
      </c>
      <c r="L176" s="58">
        <f t="shared" si="8"/>
        <v>-336.35</v>
      </c>
      <c r="M176" s="60"/>
      <c r="N176" s="61"/>
      <c r="O176" s="30"/>
    </row>
    <row r="177" spans="3:15" ht="25.8" x14ac:dyDescent="0.5">
      <c r="C177" s="15">
        <v>42894.125</v>
      </c>
      <c r="D177" s="21">
        <v>333.7</v>
      </c>
      <c r="E177" s="19">
        <v>0</v>
      </c>
      <c r="F177" s="4">
        <f t="shared" si="6"/>
        <v>0</v>
      </c>
      <c r="G177" s="48"/>
      <c r="H177" s="49"/>
      <c r="I177" s="11"/>
      <c r="J177" s="9"/>
      <c r="K177" s="10">
        <f t="shared" si="7"/>
        <v>0</v>
      </c>
      <c r="L177" s="58">
        <f t="shared" si="8"/>
        <v>-333.7</v>
      </c>
      <c r="M177" s="60"/>
      <c r="N177" s="61"/>
      <c r="O177" s="30"/>
    </row>
    <row r="178" spans="3:15" ht="25.8" x14ac:dyDescent="0.5">
      <c r="C178" s="15">
        <v>42894.166666666657</v>
      </c>
      <c r="D178" s="21">
        <v>328.9</v>
      </c>
      <c r="E178" s="19">
        <v>0</v>
      </c>
      <c r="F178" s="4">
        <f t="shared" si="6"/>
        <v>0</v>
      </c>
      <c r="G178" s="48"/>
      <c r="H178" s="49"/>
      <c r="I178" s="11"/>
      <c r="J178" s="9"/>
      <c r="K178" s="10">
        <f t="shared" si="7"/>
        <v>0</v>
      </c>
      <c r="L178" s="58">
        <f t="shared" si="8"/>
        <v>-328.9</v>
      </c>
      <c r="M178" s="60"/>
      <c r="N178" s="61"/>
      <c r="O178" s="30"/>
    </row>
    <row r="179" spans="3:15" ht="25.8" x14ac:dyDescent="0.5">
      <c r="C179" s="15">
        <v>42894.208333333343</v>
      </c>
      <c r="D179" s="21">
        <v>351</v>
      </c>
      <c r="E179" s="19">
        <v>0</v>
      </c>
      <c r="F179" s="4">
        <f t="shared" si="6"/>
        <v>0</v>
      </c>
      <c r="G179" s="48"/>
      <c r="H179" s="49"/>
      <c r="I179" s="11"/>
      <c r="J179" s="9"/>
      <c r="K179" s="10">
        <f t="shared" si="7"/>
        <v>0</v>
      </c>
      <c r="L179" s="58">
        <f t="shared" si="8"/>
        <v>-351</v>
      </c>
      <c r="M179" s="60"/>
      <c r="N179" s="61"/>
      <c r="O179" s="30"/>
    </row>
    <row r="180" spans="3:15" ht="25.8" x14ac:dyDescent="0.5">
      <c r="C180" s="15">
        <v>42894.25</v>
      </c>
      <c r="D180" s="21">
        <v>363.4</v>
      </c>
      <c r="E180" s="19">
        <v>6</v>
      </c>
      <c r="F180" s="4">
        <f t="shared" si="6"/>
        <v>6.0000000000000001E-3</v>
      </c>
      <c r="G180" s="48"/>
      <c r="H180" s="49"/>
      <c r="I180" s="11"/>
      <c r="J180" s="9"/>
      <c r="K180" s="10">
        <f t="shared" si="7"/>
        <v>10.71138816</v>
      </c>
      <c r="L180" s="58">
        <f t="shared" si="8"/>
        <v>-352.68861183999996</v>
      </c>
      <c r="M180" s="60"/>
      <c r="N180" s="61"/>
      <c r="O180" s="30"/>
    </row>
    <row r="181" spans="3:15" ht="25.8" x14ac:dyDescent="0.5">
      <c r="C181" s="15">
        <v>42894.291666666657</v>
      </c>
      <c r="D181" s="21">
        <v>449.5</v>
      </c>
      <c r="E181" s="19">
        <v>10.33333333333333</v>
      </c>
      <c r="F181" s="4">
        <f t="shared" si="6"/>
        <v>1.033333333333333E-2</v>
      </c>
      <c r="G181" s="48"/>
      <c r="H181" s="49"/>
      <c r="I181" s="11"/>
      <c r="J181" s="9"/>
      <c r="K181" s="10">
        <f t="shared" si="7"/>
        <v>18.447390719999994</v>
      </c>
      <c r="L181" s="58">
        <f t="shared" si="8"/>
        <v>-431.05260928000001</v>
      </c>
      <c r="M181" s="60"/>
      <c r="N181" s="61"/>
      <c r="O181" s="30"/>
    </row>
    <row r="182" spans="3:15" ht="25.8" x14ac:dyDescent="0.5">
      <c r="C182" s="15">
        <v>42894.333333333343</v>
      </c>
      <c r="D182" s="21">
        <v>491.9</v>
      </c>
      <c r="E182" s="19">
        <v>122.5</v>
      </c>
      <c r="F182" s="4">
        <f t="shared" si="6"/>
        <v>0.1225</v>
      </c>
      <c r="G182" s="48"/>
      <c r="H182" s="49"/>
      <c r="I182" s="11"/>
      <c r="J182" s="9"/>
      <c r="K182" s="10">
        <f t="shared" si="7"/>
        <v>218.6908416</v>
      </c>
      <c r="L182" s="58">
        <f t="shared" si="8"/>
        <v>-273.20915839999998</v>
      </c>
      <c r="M182" s="60"/>
      <c r="N182" s="61"/>
      <c r="O182" s="30"/>
    </row>
    <row r="183" spans="3:15" ht="25.8" x14ac:dyDescent="0.5">
      <c r="C183" s="15">
        <v>42894.375</v>
      </c>
      <c r="D183" s="21">
        <v>531.9</v>
      </c>
      <c r="E183" s="19">
        <v>445.16666666666657</v>
      </c>
      <c r="F183" s="4">
        <f t="shared" si="6"/>
        <v>0.4451666666666666</v>
      </c>
      <c r="G183" s="48"/>
      <c r="H183" s="49"/>
      <c r="I183" s="11"/>
      <c r="J183" s="9"/>
      <c r="K183" s="10">
        <f t="shared" si="7"/>
        <v>794.72549375999984</v>
      </c>
      <c r="L183" s="58">
        <f t="shared" si="8"/>
        <v>262.82549375999986</v>
      </c>
      <c r="M183" s="60"/>
      <c r="N183" s="61"/>
      <c r="O183" s="30"/>
    </row>
    <row r="184" spans="3:15" ht="25.8" x14ac:dyDescent="0.5">
      <c r="C184" s="15">
        <v>42894.416666666657</v>
      </c>
      <c r="D184" s="21">
        <v>626.79999999999995</v>
      </c>
      <c r="E184" s="19">
        <v>346.5</v>
      </c>
      <c r="F184" s="4">
        <f t="shared" si="6"/>
        <v>0.34649999999999997</v>
      </c>
      <c r="G184" s="48"/>
      <c r="H184" s="49"/>
      <c r="I184" s="11"/>
      <c r="J184" s="9"/>
      <c r="K184" s="10">
        <f t="shared" si="7"/>
        <v>618.58266623999998</v>
      </c>
      <c r="L184" s="58">
        <f t="shared" si="8"/>
        <v>-8.2173337599999741</v>
      </c>
      <c r="M184" s="60"/>
      <c r="N184" s="61"/>
      <c r="O184" s="30"/>
    </row>
    <row r="185" spans="3:15" ht="25.8" x14ac:dyDescent="0.5">
      <c r="C185" s="15">
        <v>42894.458333333343</v>
      </c>
      <c r="D185" s="21">
        <v>746.6</v>
      </c>
      <c r="E185" s="19">
        <v>785.5</v>
      </c>
      <c r="F185" s="4">
        <f t="shared" si="6"/>
        <v>0.78549999999999998</v>
      </c>
      <c r="G185" s="48"/>
      <c r="H185" s="49"/>
      <c r="I185" s="11"/>
      <c r="J185" s="9"/>
      <c r="K185" s="10">
        <f t="shared" si="7"/>
        <v>1402.29923328</v>
      </c>
      <c r="L185" s="58">
        <f t="shared" si="8"/>
        <v>655.69923327999993</v>
      </c>
      <c r="M185" s="60"/>
      <c r="N185" s="61"/>
      <c r="O185" s="30"/>
    </row>
    <row r="186" spans="3:15" ht="25.8" x14ac:dyDescent="0.5">
      <c r="C186" s="15">
        <v>42894.5</v>
      </c>
      <c r="D186" s="21">
        <v>664.45</v>
      </c>
      <c r="E186" s="19">
        <v>617.83333333333326</v>
      </c>
      <c r="F186" s="4">
        <f t="shared" si="6"/>
        <v>0.61783333333333323</v>
      </c>
      <c r="G186" s="48"/>
      <c r="H186" s="49"/>
      <c r="I186" s="11"/>
      <c r="J186" s="9"/>
      <c r="K186" s="10">
        <f t="shared" si="7"/>
        <v>1102.9754419199999</v>
      </c>
      <c r="L186" s="58">
        <f t="shared" si="8"/>
        <v>438.52544191999982</v>
      </c>
      <c r="M186" s="60"/>
      <c r="N186" s="61"/>
      <c r="O186" s="30"/>
    </row>
    <row r="187" spans="3:15" ht="25.8" x14ac:dyDescent="0.5">
      <c r="C187" s="15">
        <v>42894.541666666657</v>
      </c>
      <c r="D187" s="21">
        <v>731.15</v>
      </c>
      <c r="E187" s="19">
        <v>779.83333333333326</v>
      </c>
      <c r="F187" s="4">
        <f t="shared" si="6"/>
        <v>0.77983333333333327</v>
      </c>
      <c r="G187" s="48"/>
      <c r="H187" s="49"/>
      <c r="I187" s="11"/>
      <c r="J187" s="9"/>
      <c r="K187" s="10">
        <f t="shared" si="7"/>
        <v>1392.1829222399999</v>
      </c>
      <c r="L187" s="58">
        <f t="shared" si="8"/>
        <v>661.03292223999995</v>
      </c>
      <c r="M187" s="60"/>
      <c r="N187" s="61"/>
      <c r="O187" s="30"/>
    </row>
    <row r="188" spans="3:15" ht="25.8" x14ac:dyDescent="0.5">
      <c r="C188" s="15">
        <v>42894.583333333343</v>
      </c>
      <c r="D188" s="21">
        <v>732.15</v>
      </c>
      <c r="E188" s="19">
        <v>403.99999999999989</v>
      </c>
      <c r="F188" s="4">
        <f t="shared" si="6"/>
        <v>0.40399999999999986</v>
      </c>
      <c r="G188" s="48"/>
      <c r="H188" s="49"/>
      <c r="I188" s="11"/>
      <c r="J188" s="9"/>
      <c r="K188" s="10">
        <f t="shared" si="7"/>
        <v>721.23346943999979</v>
      </c>
      <c r="L188" s="58">
        <f t="shared" si="8"/>
        <v>-10.916530560000183</v>
      </c>
      <c r="M188" s="60"/>
      <c r="N188" s="61"/>
      <c r="O188" s="30"/>
    </row>
    <row r="189" spans="3:15" ht="25.8" x14ac:dyDescent="0.5">
      <c r="C189" s="15">
        <v>42894.625</v>
      </c>
      <c r="D189" s="21">
        <v>658.45</v>
      </c>
      <c r="E189" s="19">
        <v>721.33333333333326</v>
      </c>
      <c r="F189" s="4">
        <f t="shared" si="6"/>
        <v>0.72133333333333327</v>
      </c>
      <c r="G189" s="48"/>
      <c r="H189" s="49"/>
      <c r="I189" s="11"/>
      <c r="J189" s="9"/>
      <c r="K189" s="10">
        <f t="shared" si="7"/>
        <v>1287.7468876799999</v>
      </c>
      <c r="L189" s="58">
        <f t="shared" si="8"/>
        <v>629.29688767999983</v>
      </c>
      <c r="M189" s="60"/>
      <c r="N189" s="61"/>
      <c r="O189" s="30"/>
    </row>
    <row r="190" spans="3:15" ht="25.8" x14ac:dyDescent="0.5">
      <c r="C190" s="15">
        <v>42894.666666666657</v>
      </c>
      <c r="D190" s="21">
        <v>631</v>
      </c>
      <c r="E190" s="19">
        <v>543.66666666666663</v>
      </c>
      <c r="F190" s="4">
        <f t="shared" si="6"/>
        <v>0.54366666666666663</v>
      </c>
      <c r="G190" s="48"/>
      <c r="H190" s="49"/>
      <c r="I190" s="11"/>
      <c r="J190" s="9"/>
      <c r="K190" s="10">
        <f t="shared" si="7"/>
        <v>970.5707827199999</v>
      </c>
      <c r="L190" s="58">
        <f t="shared" si="8"/>
        <v>339.5707827199999</v>
      </c>
      <c r="M190" s="60"/>
      <c r="N190" s="61"/>
      <c r="O190" s="30"/>
    </row>
    <row r="191" spans="3:15" ht="25.8" x14ac:dyDescent="0.5">
      <c r="C191" s="15">
        <v>42894.708333333343</v>
      </c>
      <c r="D191" s="21">
        <v>583.20000000000005</v>
      </c>
      <c r="E191" s="19">
        <v>506.66666666666657</v>
      </c>
      <c r="F191" s="4">
        <f t="shared" si="6"/>
        <v>0.5066666666666666</v>
      </c>
      <c r="G191" s="48"/>
      <c r="H191" s="49"/>
      <c r="I191" s="11"/>
      <c r="J191" s="9"/>
      <c r="K191" s="10">
        <f t="shared" si="7"/>
        <v>904.51722239999992</v>
      </c>
      <c r="L191" s="58">
        <f t="shared" si="8"/>
        <v>321.31722239999988</v>
      </c>
      <c r="M191" s="60"/>
      <c r="N191" s="61"/>
      <c r="O191" s="30"/>
    </row>
    <row r="192" spans="3:15" ht="25.8" x14ac:dyDescent="0.5">
      <c r="C192" s="15">
        <v>42894.75</v>
      </c>
      <c r="D192" s="21">
        <v>531.79999999999995</v>
      </c>
      <c r="E192" s="19">
        <v>312.33333333333343</v>
      </c>
      <c r="F192" s="4">
        <f t="shared" si="6"/>
        <v>0.31233333333333341</v>
      </c>
      <c r="G192" s="48"/>
      <c r="H192" s="49"/>
      <c r="I192" s="11"/>
      <c r="J192" s="9"/>
      <c r="K192" s="10">
        <f t="shared" si="7"/>
        <v>557.58726144000013</v>
      </c>
      <c r="L192" s="58">
        <f t="shared" si="8"/>
        <v>25.787261440000179</v>
      </c>
      <c r="M192" s="62">
        <f>SUM(L182:L192)</f>
        <v>3041.7122227199993</v>
      </c>
      <c r="N192" s="61"/>
      <c r="O192" s="30"/>
    </row>
    <row r="193" spans="3:15" ht="25.8" x14ac:dyDescent="0.5">
      <c r="C193" s="15">
        <v>42894.791666666657</v>
      </c>
      <c r="D193" s="21">
        <v>473.6</v>
      </c>
      <c r="E193" s="19">
        <v>101.8333333333333</v>
      </c>
      <c r="F193" s="4">
        <f t="shared" si="6"/>
        <v>0.1018333333333333</v>
      </c>
      <c r="G193" s="48"/>
      <c r="H193" s="49"/>
      <c r="I193" s="11"/>
      <c r="J193" s="9"/>
      <c r="K193" s="10">
        <f t="shared" si="7"/>
        <v>181.79606015999994</v>
      </c>
      <c r="L193" s="58">
        <f t="shared" si="8"/>
        <v>-291.80393984000011</v>
      </c>
      <c r="M193" s="62">
        <f>ABS(SUM(L193:L197,L174:L181))</f>
        <v>4838.5594540800003</v>
      </c>
      <c r="N193" s="63">
        <f>MAX(M192:M193)</f>
        <v>4838.5594540800003</v>
      </c>
      <c r="O193" s="30"/>
    </row>
    <row r="194" spans="3:15" ht="25.8" x14ac:dyDescent="0.5">
      <c r="C194" s="15">
        <v>42894.833333333343</v>
      </c>
      <c r="D194" s="21">
        <v>455.85</v>
      </c>
      <c r="E194" s="19">
        <v>24.666666666666661</v>
      </c>
      <c r="F194" s="4">
        <f t="shared" si="6"/>
        <v>2.466666666666666E-2</v>
      </c>
      <c r="G194" s="50" t="s">
        <v>26</v>
      </c>
      <c r="H194" s="49"/>
      <c r="I194" s="11"/>
      <c r="J194" s="9"/>
      <c r="K194" s="10">
        <f t="shared" si="7"/>
        <v>44.035706879999985</v>
      </c>
      <c r="L194" s="58">
        <f t="shared" si="8"/>
        <v>-411.81429312000006</v>
      </c>
      <c r="M194" s="60"/>
      <c r="N194" s="61"/>
      <c r="O194" s="30"/>
    </row>
    <row r="195" spans="3:15" ht="25.8" x14ac:dyDescent="0.5">
      <c r="C195" s="15">
        <v>42894.875</v>
      </c>
      <c r="D195" s="21">
        <v>453.2</v>
      </c>
      <c r="E195" s="19">
        <v>0</v>
      </c>
      <c r="F195" s="4">
        <f t="shared" si="6"/>
        <v>0</v>
      </c>
      <c r="G195" s="48">
        <f>G196/(0.11*0.96*0.9*G197)</f>
        <v>22084.571014929777</v>
      </c>
      <c r="H195" s="49">
        <f>G196/(0.11*0.9*0.96*G197)</f>
        <v>22084.571014929777</v>
      </c>
      <c r="I195" s="11"/>
      <c r="J195" s="9"/>
      <c r="K195" s="10">
        <f t="shared" si="7"/>
        <v>0</v>
      </c>
      <c r="L195" s="58">
        <f t="shared" si="8"/>
        <v>-453.2</v>
      </c>
      <c r="M195" s="60"/>
      <c r="N195" s="61"/>
      <c r="O195" s="30"/>
    </row>
    <row r="196" spans="3:15" ht="25.8" x14ac:dyDescent="0.5">
      <c r="C196" s="15">
        <v>42894.916666666657</v>
      </c>
      <c r="D196" s="21">
        <v>408.95</v>
      </c>
      <c r="E196" s="19">
        <v>0</v>
      </c>
      <c r="F196" s="4">
        <f t="shared" si="6"/>
        <v>0</v>
      </c>
      <c r="G196" s="51">
        <f>SUM(D174:D197)</f>
        <v>12022.950000000003</v>
      </c>
      <c r="H196" s="49"/>
      <c r="I196" s="11"/>
      <c r="J196" s="9"/>
      <c r="K196" s="10">
        <f t="shared" si="7"/>
        <v>0</v>
      </c>
      <c r="L196" s="58">
        <f t="shared" si="8"/>
        <v>-408.95</v>
      </c>
      <c r="M196" s="60"/>
      <c r="N196" s="61"/>
      <c r="O196" s="30"/>
    </row>
    <row r="197" spans="3:15" ht="25.8" x14ac:dyDescent="0.5">
      <c r="C197" s="15">
        <v>42894.958333333343</v>
      </c>
      <c r="D197" s="21">
        <v>401.15</v>
      </c>
      <c r="E197" s="19">
        <v>0</v>
      </c>
      <c r="F197" s="4">
        <f t="shared" si="6"/>
        <v>0</v>
      </c>
      <c r="G197" s="52">
        <f>SUM(F174:F197)</f>
        <v>5.7281666666666657</v>
      </c>
      <c r="H197" s="49"/>
      <c r="I197" s="11"/>
      <c r="J197" s="9"/>
      <c r="K197" s="10">
        <f t="shared" si="7"/>
        <v>0</v>
      </c>
      <c r="L197" s="58">
        <f t="shared" si="8"/>
        <v>-401.15</v>
      </c>
      <c r="M197" s="60"/>
      <c r="N197" s="61"/>
      <c r="O197" s="30"/>
    </row>
    <row r="198" spans="3:15" ht="25.8" x14ac:dyDescent="0.5">
      <c r="C198" s="15">
        <v>42895</v>
      </c>
      <c r="D198" s="21">
        <v>388.05</v>
      </c>
      <c r="E198" s="19">
        <v>0</v>
      </c>
      <c r="F198" s="4">
        <f t="shared" si="6"/>
        <v>0</v>
      </c>
      <c r="G198" s="48"/>
      <c r="H198" s="49"/>
      <c r="I198" s="11"/>
      <c r="J198" s="9"/>
      <c r="K198" s="10">
        <f t="shared" si="7"/>
        <v>0</v>
      </c>
      <c r="L198" s="58">
        <f t="shared" si="8"/>
        <v>-388.05</v>
      </c>
      <c r="M198" s="60"/>
      <c r="N198" s="61"/>
      <c r="O198" s="30"/>
    </row>
    <row r="199" spans="3:15" ht="25.8" x14ac:dyDescent="0.5">
      <c r="C199" s="15">
        <v>42895.041666666657</v>
      </c>
      <c r="D199" s="21">
        <v>356.35</v>
      </c>
      <c r="E199" s="19">
        <v>0</v>
      </c>
      <c r="F199" s="4">
        <f t="shared" ref="F199:F262" si="9">E199/1000</f>
        <v>0</v>
      </c>
      <c r="G199" s="48"/>
      <c r="H199" s="49"/>
      <c r="I199" s="11"/>
      <c r="J199" s="9"/>
      <c r="K199" s="10">
        <f t="shared" ref="K199:K262" si="10">0.11*0.9*0.96*18784*F199</f>
        <v>0</v>
      </c>
      <c r="L199" s="58">
        <f t="shared" ref="L199:L262" si="11">K199-D199</f>
        <v>-356.35</v>
      </c>
      <c r="M199" s="60"/>
      <c r="N199" s="61"/>
      <c r="O199" s="30"/>
    </row>
    <row r="200" spans="3:15" ht="25.8" x14ac:dyDescent="0.5">
      <c r="C200" s="15">
        <v>42895.083333333343</v>
      </c>
      <c r="D200" s="21">
        <v>351.75</v>
      </c>
      <c r="E200" s="19">
        <v>0</v>
      </c>
      <c r="F200" s="4">
        <f t="shared" si="9"/>
        <v>0</v>
      </c>
      <c r="G200" s="48"/>
      <c r="H200" s="49"/>
      <c r="I200" s="11"/>
      <c r="J200" s="9"/>
      <c r="K200" s="10">
        <f t="shared" si="10"/>
        <v>0</v>
      </c>
      <c r="L200" s="58">
        <f t="shared" si="11"/>
        <v>-351.75</v>
      </c>
      <c r="M200" s="60"/>
      <c r="N200" s="61"/>
      <c r="O200" s="30"/>
    </row>
    <row r="201" spans="3:15" ht="25.8" x14ac:dyDescent="0.5">
      <c r="C201" s="15">
        <v>42895.125</v>
      </c>
      <c r="D201" s="21">
        <v>344</v>
      </c>
      <c r="E201" s="19">
        <v>0</v>
      </c>
      <c r="F201" s="4">
        <f t="shared" si="9"/>
        <v>0</v>
      </c>
      <c r="G201" s="48"/>
      <c r="H201" s="49"/>
      <c r="I201" s="11"/>
      <c r="J201" s="9"/>
      <c r="K201" s="10">
        <f t="shared" si="10"/>
        <v>0</v>
      </c>
      <c r="L201" s="58">
        <f t="shared" si="11"/>
        <v>-344</v>
      </c>
      <c r="M201" s="60"/>
      <c r="N201" s="61"/>
      <c r="O201" s="30"/>
    </row>
    <row r="202" spans="3:15" ht="25.8" x14ac:dyDescent="0.5">
      <c r="C202" s="15">
        <v>42895.166666666657</v>
      </c>
      <c r="D202" s="21">
        <v>341.35</v>
      </c>
      <c r="E202" s="19">
        <v>0</v>
      </c>
      <c r="F202" s="4">
        <f t="shared" si="9"/>
        <v>0</v>
      </c>
      <c r="G202" s="48"/>
      <c r="H202" s="49"/>
      <c r="I202" s="11"/>
      <c r="J202" s="9"/>
      <c r="K202" s="10">
        <f t="shared" si="10"/>
        <v>0</v>
      </c>
      <c r="L202" s="58">
        <f t="shared" si="11"/>
        <v>-341.35</v>
      </c>
      <c r="M202" s="60"/>
      <c r="N202" s="61"/>
      <c r="O202" s="30"/>
    </row>
    <row r="203" spans="3:15" ht="25.8" x14ac:dyDescent="0.5">
      <c r="C203" s="15">
        <v>42895.208333333343</v>
      </c>
      <c r="D203" s="21">
        <v>361.5</v>
      </c>
      <c r="E203" s="19">
        <v>0</v>
      </c>
      <c r="F203" s="4">
        <f t="shared" si="9"/>
        <v>0</v>
      </c>
      <c r="G203" s="48"/>
      <c r="H203" s="49"/>
      <c r="I203" s="11"/>
      <c r="J203" s="9"/>
      <c r="K203" s="10">
        <f t="shared" si="10"/>
        <v>0</v>
      </c>
      <c r="L203" s="58">
        <f t="shared" si="11"/>
        <v>-361.5</v>
      </c>
      <c r="M203" s="60"/>
      <c r="N203" s="61"/>
      <c r="O203" s="30"/>
    </row>
    <row r="204" spans="3:15" ht="25.8" x14ac:dyDescent="0.5">
      <c r="C204" s="15">
        <v>42895.25</v>
      </c>
      <c r="D204" s="21">
        <v>356.6</v>
      </c>
      <c r="E204" s="19">
        <v>25.166666666666661</v>
      </c>
      <c r="F204" s="4">
        <f t="shared" si="9"/>
        <v>2.516666666666666E-2</v>
      </c>
      <c r="G204" s="48"/>
      <c r="H204" s="49"/>
      <c r="I204" s="11"/>
      <c r="J204" s="9"/>
      <c r="K204" s="10">
        <f t="shared" si="10"/>
        <v>44.928322559999991</v>
      </c>
      <c r="L204" s="58">
        <f t="shared" si="11"/>
        <v>-311.67167744000005</v>
      </c>
      <c r="M204" s="60"/>
      <c r="N204" s="61"/>
      <c r="O204" s="30"/>
    </row>
    <row r="205" spans="3:15" ht="25.8" x14ac:dyDescent="0.5">
      <c r="C205" s="15">
        <v>42895.291666666657</v>
      </c>
      <c r="D205" s="21">
        <v>431.95</v>
      </c>
      <c r="E205" s="19">
        <v>168.16666666666671</v>
      </c>
      <c r="F205" s="4">
        <f t="shared" si="9"/>
        <v>0.16816666666666671</v>
      </c>
      <c r="G205" s="48"/>
      <c r="H205" s="49"/>
      <c r="I205" s="11"/>
      <c r="J205" s="9"/>
      <c r="K205" s="10">
        <f t="shared" si="10"/>
        <v>300.21640704000009</v>
      </c>
      <c r="L205" s="58">
        <f t="shared" si="11"/>
        <v>-131.7335929599999</v>
      </c>
      <c r="M205" s="60"/>
      <c r="N205" s="61"/>
      <c r="O205" s="30"/>
    </row>
    <row r="206" spans="3:15" ht="25.8" x14ac:dyDescent="0.5">
      <c r="C206" s="15">
        <v>42895.333333333343</v>
      </c>
      <c r="D206" s="21">
        <v>502.45</v>
      </c>
      <c r="E206" s="19">
        <v>334.83333333333331</v>
      </c>
      <c r="F206" s="4">
        <f t="shared" si="9"/>
        <v>0.33483333333333332</v>
      </c>
      <c r="G206" s="48"/>
      <c r="H206" s="49"/>
      <c r="I206" s="11"/>
      <c r="J206" s="9"/>
      <c r="K206" s="10">
        <f t="shared" si="10"/>
        <v>597.75496704</v>
      </c>
      <c r="L206" s="58">
        <f t="shared" si="11"/>
        <v>95.304967040000008</v>
      </c>
      <c r="M206" s="60"/>
      <c r="N206" s="61"/>
      <c r="O206" s="30"/>
    </row>
    <row r="207" spans="3:15" ht="25.8" x14ac:dyDescent="0.5">
      <c r="C207" s="15">
        <v>42895.375</v>
      </c>
      <c r="D207" s="21">
        <v>581.20000000000005</v>
      </c>
      <c r="E207" s="19">
        <v>501.33333333333331</v>
      </c>
      <c r="F207" s="4">
        <f t="shared" si="9"/>
        <v>0.5013333333333333</v>
      </c>
      <c r="G207" s="48"/>
      <c r="H207" s="49"/>
      <c r="I207" s="11"/>
      <c r="J207" s="9"/>
      <c r="K207" s="10">
        <f t="shared" si="10"/>
        <v>894.99598847999994</v>
      </c>
      <c r="L207" s="58">
        <f t="shared" si="11"/>
        <v>313.79598847999989</v>
      </c>
      <c r="M207" s="60"/>
      <c r="N207" s="61"/>
      <c r="O207" s="30"/>
    </row>
    <row r="208" spans="3:15" ht="25.8" x14ac:dyDescent="0.5">
      <c r="C208" s="15">
        <v>42895.416666666657</v>
      </c>
      <c r="D208" s="21">
        <v>666.75</v>
      </c>
      <c r="E208" s="19">
        <v>650.16666666666663</v>
      </c>
      <c r="F208" s="4">
        <f t="shared" si="9"/>
        <v>0.65016666666666667</v>
      </c>
      <c r="G208" s="48"/>
      <c r="H208" s="49"/>
      <c r="I208" s="11"/>
      <c r="J208" s="9"/>
      <c r="K208" s="10">
        <f t="shared" si="10"/>
        <v>1160.6979225600001</v>
      </c>
      <c r="L208" s="58">
        <f t="shared" si="11"/>
        <v>493.94792256000005</v>
      </c>
      <c r="M208" s="60"/>
      <c r="N208" s="61"/>
      <c r="O208" s="30"/>
    </row>
    <row r="209" spans="3:15" ht="25.8" x14ac:dyDescent="0.5">
      <c r="C209" s="15">
        <v>42895.458333333343</v>
      </c>
      <c r="D209" s="21">
        <v>760.75</v>
      </c>
      <c r="E209" s="19">
        <v>766.49999999999989</v>
      </c>
      <c r="F209" s="4">
        <f t="shared" si="9"/>
        <v>0.76649999999999985</v>
      </c>
      <c r="G209" s="48"/>
      <c r="H209" s="49"/>
      <c r="I209" s="11"/>
      <c r="J209" s="9"/>
      <c r="K209" s="10">
        <f t="shared" si="10"/>
        <v>1368.3798374399996</v>
      </c>
      <c r="L209" s="58">
        <f t="shared" si="11"/>
        <v>607.62983743999962</v>
      </c>
      <c r="M209" s="60"/>
      <c r="N209" s="61"/>
      <c r="O209" s="30"/>
    </row>
    <row r="210" spans="3:15" ht="25.8" x14ac:dyDescent="0.5">
      <c r="C210" s="15">
        <v>42895.5</v>
      </c>
      <c r="D210" s="21">
        <v>790.35</v>
      </c>
      <c r="E210" s="19">
        <v>841</v>
      </c>
      <c r="F210" s="4">
        <f t="shared" si="9"/>
        <v>0.84099999999999997</v>
      </c>
      <c r="G210" s="48"/>
      <c r="H210" s="49"/>
      <c r="I210" s="11"/>
      <c r="J210" s="9"/>
      <c r="K210" s="10">
        <f t="shared" si="10"/>
        <v>1501.3795737599999</v>
      </c>
      <c r="L210" s="58">
        <f t="shared" si="11"/>
        <v>711.02957375999983</v>
      </c>
      <c r="M210" s="60"/>
      <c r="N210" s="61"/>
      <c r="O210" s="30"/>
    </row>
    <row r="211" spans="3:15" ht="25.8" x14ac:dyDescent="0.5">
      <c r="C211" s="15">
        <v>42895.541666666657</v>
      </c>
      <c r="D211" s="21">
        <v>812.95</v>
      </c>
      <c r="E211" s="19">
        <v>867.33333333333326</v>
      </c>
      <c r="F211" s="4">
        <f t="shared" si="9"/>
        <v>0.86733333333333329</v>
      </c>
      <c r="G211" s="48"/>
      <c r="H211" s="49"/>
      <c r="I211" s="11"/>
      <c r="J211" s="9"/>
      <c r="K211" s="10">
        <f t="shared" si="10"/>
        <v>1548.39066624</v>
      </c>
      <c r="L211" s="58">
        <f t="shared" si="11"/>
        <v>735.44066623999993</v>
      </c>
      <c r="M211" s="60"/>
      <c r="N211" s="61"/>
      <c r="O211" s="30"/>
    </row>
    <row r="212" spans="3:15" ht="25.8" x14ac:dyDescent="0.5">
      <c r="C212" s="15">
        <v>42895.583333333343</v>
      </c>
      <c r="D212" s="21">
        <v>829.2</v>
      </c>
      <c r="E212" s="19">
        <v>844.83333333333326</v>
      </c>
      <c r="F212" s="4">
        <f t="shared" si="9"/>
        <v>0.84483333333333321</v>
      </c>
      <c r="G212" s="48"/>
      <c r="H212" s="49"/>
      <c r="I212" s="11"/>
      <c r="J212" s="9"/>
      <c r="K212" s="10">
        <f t="shared" si="10"/>
        <v>1508.2229606399999</v>
      </c>
      <c r="L212" s="58">
        <f t="shared" si="11"/>
        <v>679.02296063999984</v>
      </c>
      <c r="M212" s="60"/>
      <c r="N212" s="61"/>
      <c r="O212" s="30"/>
    </row>
    <row r="213" spans="3:15" ht="25.8" x14ac:dyDescent="0.5">
      <c r="C213" s="15">
        <v>42895.625</v>
      </c>
      <c r="D213" s="21">
        <v>812.9</v>
      </c>
      <c r="E213" s="19">
        <v>772.16666666666674</v>
      </c>
      <c r="F213" s="4">
        <f t="shared" si="9"/>
        <v>0.77216666666666678</v>
      </c>
      <c r="G213" s="48"/>
      <c r="H213" s="49"/>
      <c r="I213" s="11"/>
      <c r="J213" s="9"/>
      <c r="K213" s="10">
        <f t="shared" si="10"/>
        <v>1378.4961484800001</v>
      </c>
      <c r="L213" s="58">
        <f t="shared" si="11"/>
        <v>565.59614848000012</v>
      </c>
      <c r="M213" s="60"/>
      <c r="N213" s="61"/>
      <c r="O213" s="30"/>
    </row>
    <row r="214" spans="3:15" ht="25.8" x14ac:dyDescent="0.5">
      <c r="C214" s="15">
        <v>42895.666666666657</v>
      </c>
      <c r="D214" s="21">
        <v>720.7</v>
      </c>
      <c r="E214" s="19">
        <v>657.66666666666663</v>
      </c>
      <c r="F214" s="4">
        <f t="shared" si="9"/>
        <v>0.65766666666666662</v>
      </c>
      <c r="G214" s="48"/>
      <c r="H214" s="49"/>
      <c r="I214" s="11"/>
      <c r="J214" s="9"/>
      <c r="K214" s="10">
        <f t="shared" si="10"/>
        <v>1174.0871577599999</v>
      </c>
      <c r="L214" s="58">
        <f t="shared" si="11"/>
        <v>453.38715775999981</v>
      </c>
      <c r="M214" s="60"/>
      <c r="N214" s="61"/>
      <c r="O214" s="30"/>
    </row>
    <row r="215" spans="3:15" ht="25.8" x14ac:dyDescent="0.5">
      <c r="C215" s="15">
        <v>42895.708333333343</v>
      </c>
      <c r="D215" s="21">
        <v>621.25</v>
      </c>
      <c r="E215" s="19">
        <v>507.5</v>
      </c>
      <c r="F215" s="4">
        <f t="shared" si="9"/>
        <v>0.50749999999999995</v>
      </c>
      <c r="G215" s="48"/>
      <c r="H215" s="49"/>
      <c r="I215" s="11"/>
      <c r="J215" s="9"/>
      <c r="K215" s="10">
        <f t="shared" si="10"/>
        <v>906.00491519999991</v>
      </c>
      <c r="L215" s="58">
        <f t="shared" si="11"/>
        <v>284.75491519999991</v>
      </c>
      <c r="M215" s="60"/>
      <c r="N215" s="61"/>
      <c r="O215" s="30"/>
    </row>
    <row r="216" spans="3:15" ht="25.8" x14ac:dyDescent="0.5">
      <c r="C216" s="15">
        <v>42895.75</v>
      </c>
      <c r="D216" s="21">
        <v>583.6</v>
      </c>
      <c r="E216" s="19">
        <v>339.49999999999989</v>
      </c>
      <c r="F216" s="4">
        <f t="shared" si="9"/>
        <v>0.33949999999999991</v>
      </c>
      <c r="G216" s="48"/>
      <c r="H216" s="49"/>
      <c r="I216" s="11"/>
      <c r="J216" s="9"/>
      <c r="K216" s="10">
        <f t="shared" si="10"/>
        <v>606.0860467199999</v>
      </c>
      <c r="L216" s="58">
        <f t="shared" si="11"/>
        <v>22.486046719999877</v>
      </c>
      <c r="M216" s="62">
        <f>SUM(L206:L216)</f>
        <v>4962.3961843199986</v>
      </c>
      <c r="N216" s="61"/>
      <c r="O216" s="30"/>
    </row>
    <row r="217" spans="3:15" ht="25.8" x14ac:dyDescent="0.5">
      <c r="C217" s="15">
        <v>42895.791666666657</v>
      </c>
      <c r="D217" s="21">
        <v>519.6</v>
      </c>
      <c r="E217" s="19">
        <v>176.33333333333329</v>
      </c>
      <c r="F217" s="4">
        <f t="shared" si="9"/>
        <v>0.17633333333333329</v>
      </c>
      <c r="G217" s="48"/>
      <c r="H217" s="49"/>
      <c r="I217" s="11"/>
      <c r="J217" s="9"/>
      <c r="K217" s="10">
        <f t="shared" si="10"/>
        <v>314.79579647999992</v>
      </c>
      <c r="L217" s="58">
        <f t="shared" si="11"/>
        <v>-204.8042035200001</v>
      </c>
      <c r="M217" s="62">
        <f>ABS(SUM(L217:L221,L198:L205))</f>
        <v>4473.7697631999999</v>
      </c>
      <c r="N217" s="63">
        <f>MAX(M216:M217)</f>
        <v>4962.3961843199986</v>
      </c>
      <c r="O217" s="30"/>
    </row>
    <row r="218" spans="3:15" ht="25.8" x14ac:dyDescent="0.5">
      <c r="C218" s="15">
        <v>42895.833333333343</v>
      </c>
      <c r="D218" s="21">
        <v>463.25</v>
      </c>
      <c r="E218" s="19">
        <v>31.166666666666671</v>
      </c>
      <c r="F218" s="4">
        <f t="shared" si="9"/>
        <v>3.1166666666666672E-2</v>
      </c>
      <c r="G218" s="50" t="s">
        <v>26</v>
      </c>
      <c r="H218" s="49"/>
      <c r="I218" s="11"/>
      <c r="J218" s="9"/>
      <c r="K218" s="10">
        <f t="shared" si="10"/>
        <v>55.639710720000011</v>
      </c>
      <c r="L218" s="58">
        <f t="shared" si="11"/>
        <v>-407.61028927999996</v>
      </c>
      <c r="M218" s="60"/>
      <c r="N218" s="61"/>
      <c r="O218" s="30"/>
    </row>
    <row r="219" spans="3:15" ht="25.8" x14ac:dyDescent="0.5">
      <c r="C219" s="15">
        <v>42895.875</v>
      </c>
      <c r="D219" s="21">
        <v>460.9</v>
      </c>
      <c r="E219" s="19">
        <v>0</v>
      </c>
      <c r="F219" s="4">
        <f t="shared" si="9"/>
        <v>0</v>
      </c>
      <c r="G219" s="48">
        <f>G220/(0.11*0.96*0.9*G221)</f>
        <v>18097.001033451528</v>
      </c>
      <c r="H219" s="49">
        <f>G220/(0.11*0.9*0.96*G221)</f>
        <v>18097.001033451528</v>
      </c>
      <c r="I219" s="11"/>
      <c r="J219" s="9"/>
      <c r="K219" s="10">
        <f t="shared" si="10"/>
        <v>0</v>
      </c>
      <c r="L219" s="58">
        <f t="shared" si="11"/>
        <v>-460.9</v>
      </c>
      <c r="M219" s="60"/>
      <c r="N219" s="61"/>
      <c r="O219" s="30"/>
    </row>
    <row r="220" spans="3:15" ht="25.8" x14ac:dyDescent="0.5">
      <c r="C220" s="15">
        <v>42895.916666666657</v>
      </c>
      <c r="D220" s="21">
        <v>415.6</v>
      </c>
      <c r="E220" s="19">
        <v>0</v>
      </c>
      <c r="F220" s="4">
        <f t="shared" si="9"/>
        <v>0</v>
      </c>
      <c r="G220" s="51">
        <f>SUM(D198:D221)</f>
        <v>12871.450000000003</v>
      </c>
      <c r="H220" s="49"/>
      <c r="I220" s="11"/>
      <c r="J220" s="9"/>
      <c r="K220" s="10">
        <f t="shared" si="10"/>
        <v>0</v>
      </c>
      <c r="L220" s="58">
        <f t="shared" si="11"/>
        <v>-415.6</v>
      </c>
      <c r="M220" s="60"/>
      <c r="N220" s="61"/>
      <c r="O220" s="30"/>
    </row>
    <row r="221" spans="3:15" ht="25.8" x14ac:dyDescent="0.5">
      <c r="C221" s="15">
        <v>42895.958333333343</v>
      </c>
      <c r="D221" s="21">
        <v>398.45</v>
      </c>
      <c r="E221" s="19">
        <v>0</v>
      </c>
      <c r="F221" s="4">
        <f t="shared" si="9"/>
        <v>0</v>
      </c>
      <c r="G221" s="52">
        <f>SUM(F198:F221)</f>
        <v>7.4836666666666671</v>
      </c>
      <c r="H221" s="49"/>
      <c r="I221" s="11"/>
      <c r="J221" s="9"/>
      <c r="K221" s="10">
        <f t="shared" si="10"/>
        <v>0</v>
      </c>
      <c r="L221" s="58">
        <f t="shared" si="11"/>
        <v>-398.45</v>
      </c>
      <c r="M221" s="60"/>
      <c r="N221" s="61"/>
      <c r="O221" s="30"/>
    </row>
    <row r="222" spans="3:15" ht="25.8" x14ac:dyDescent="0.5">
      <c r="C222" s="15">
        <v>42896</v>
      </c>
      <c r="D222" s="21">
        <v>386.9</v>
      </c>
      <c r="E222" s="19">
        <v>0</v>
      </c>
      <c r="F222" s="4">
        <f t="shared" si="9"/>
        <v>0</v>
      </c>
      <c r="G222" s="48"/>
      <c r="H222" s="49"/>
      <c r="I222" s="11"/>
      <c r="J222" s="9"/>
      <c r="K222" s="10">
        <f t="shared" si="10"/>
        <v>0</v>
      </c>
      <c r="L222" s="58">
        <f t="shared" si="11"/>
        <v>-386.9</v>
      </c>
      <c r="M222" s="60"/>
      <c r="N222" s="61"/>
      <c r="O222" s="30"/>
    </row>
    <row r="223" spans="3:15" ht="25.8" x14ac:dyDescent="0.5">
      <c r="C223" s="15">
        <v>42896.041666666657</v>
      </c>
      <c r="D223" s="21">
        <v>364.2</v>
      </c>
      <c r="E223" s="19">
        <v>0</v>
      </c>
      <c r="F223" s="4">
        <f t="shared" si="9"/>
        <v>0</v>
      </c>
      <c r="G223" s="48"/>
      <c r="H223" s="49"/>
      <c r="I223" s="11"/>
      <c r="J223" s="9"/>
      <c r="K223" s="10">
        <f t="shared" si="10"/>
        <v>0</v>
      </c>
      <c r="L223" s="58">
        <f t="shared" si="11"/>
        <v>-364.2</v>
      </c>
      <c r="M223" s="60"/>
      <c r="N223" s="61"/>
      <c r="O223" s="30"/>
    </row>
    <row r="224" spans="3:15" ht="25.8" x14ac:dyDescent="0.5">
      <c r="C224" s="15">
        <v>42896.083333333343</v>
      </c>
      <c r="D224" s="21">
        <v>355.8</v>
      </c>
      <c r="E224" s="19">
        <v>0</v>
      </c>
      <c r="F224" s="4">
        <f t="shared" si="9"/>
        <v>0</v>
      </c>
      <c r="G224" s="48"/>
      <c r="H224" s="49"/>
      <c r="I224" s="11"/>
      <c r="J224" s="9"/>
      <c r="K224" s="10">
        <f t="shared" si="10"/>
        <v>0</v>
      </c>
      <c r="L224" s="58">
        <f t="shared" si="11"/>
        <v>-355.8</v>
      </c>
      <c r="M224" s="60"/>
      <c r="N224" s="61"/>
      <c r="O224" s="30"/>
    </row>
    <row r="225" spans="3:15" ht="25.8" x14ac:dyDescent="0.5">
      <c r="C225" s="15">
        <v>42896.125</v>
      </c>
      <c r="D225" s="21">
        <v>355.55</v>
      </c>
      <c r="E225" s="19">
        <v>0</v>
      </c>
      <c r="F225" s="4">
        <f t="shared" si="9"/>
        <v>0</v>
      </c>
      <c r="G225" s="48"/>
      <c r="H225" s="49"/>
      <c r="I225" s="11"/>
      <c r="J225" s="9"/>
      <c r="K225" s="10">
        <f t="shared" si="10"/>
        <v>0</v>
      </c>
      <c r="L225" s="58">
        <f t="shared" si="11"/>
        <v>-355.55</v>
      </c>
      <c r="M225" s="60"/>
      <c r="N225" s="61"/>
      <c r="O225" s="30"/>
    </row>
    <row r="226" spans="3:15" ht="25.8" x14ac:dyDescent="0.5">
      <c r="C226" s="15">
        <v>42896.166666666657</v>
      </c>
      <c r="D226" s="21">
        <v>364.7</v>
      </c>
      <c r="E226" s="19">
        <v>0</v>
      </c>
      <c r="F226" s="4">
        <f t="shared" si="9"/>
        <v>0</v>
      </c>
      <c r="G226" s="48"/>
      <c r="H226" s="49"/>
      <c r="I226" s="11"/>
      <c r="J226" s="9"/>
      <c r="K226" s="10">
        <f t="shared" si="10"/>
        <v>0</v>
      </c>
      <c r="L226" s="58">
        <f t="shared" si="11"/>
        <v>-364.7</v>
      </c>
      <c r="M226" s="60"/>
      <c r="N226" s="61"/>
      <c r="O226" s="30"/>
    </row>
    <row r="227" spans="3:15" ht="25.8" x14ac:dyDescent="0.5">
      <c r="C227" s="15">
        <v>42896.208333333343</v>
      </c>
      <c r="D227" s="21">
        <v>366.65</v>
      </c>
      <c r="E227" s="19">
        <v>0</v>
      </c>
      <c r="F227" s="4">
        <f t="shared" si="9"/>
        <v>0</v>
      </c>
      <c r="G227" s="48"/>
      <c r="H227" s="49"/>
      <c r="I227" s="11"/>
      <c r="J227" s="9"/>
      <c r="K227" s="10">
        <f t="shared" si="10"/>
        <v>0</v>
      </c>
      <c r="L227" s="58">
        <f t="shared" si="11"/>
        <v>-366.65</v>
      </c>
      <c r="M227" s="60"/>
      <c r="N227" s="61"/>
      <c r="O227" s="30"/>
    </row>
    <row r="228" spans="3:15" ht="25.8" x14ac:dyDescent="0.5">
      <c r="C228" s="15">
        <v>42896.25</v>
      </c>
      <c r="D228" s="21">
        <v>368</v>
      </c>
      <c r="E228" s="19">
        <v>22.166666666666661</v>
      </c>
      <c r="F228" s="4">
        <f t="shared" si="9"/>
        <v>2.2166666666666661E-2</v>
      </c>
      <c r="G228" s="48"/>
      <c r="H228" s="49"/>
      <c r="I228" s="11"/>
      <c r="J228" s="9"/>
      <c r="K228" s="10">
        <f t="shared" si="10"/>
        <v>39.572628479999992</v>
      </c>
      <c r="L228" s="58">
        <f t="shared" si="11"/>
        <v>-328.42737152000001</v>
      </c>
      <c r="M228" s="60"/>
      <c r="N228" s="61"/>
      <c r="O228" s="30"/>
    </row>
    <row r="229" spans="3:15" ht="25.8" x14ac:dyDescent="0.5">
      <c r="C229" s="15">
        <v>42896.291666666657</v>
      </c>
      <c r="D229" s="21">
        <v>353</v>
      </c>
      <c r="E229" s="19">
        <v>151.16666666666671</v>
      </c>
      <c r="F229" s="4">
        <f t="shared" si="9"/>
        <v>0.15116666666666673</v>
      </c>
      <c r="G229" s="48"/>
      <c r="H229" s="49"/>
      <c r="I229" s="11"/>
      <c r="J229" s="9"/>
      <c r="K229" s="10">
        <f t="shared" si="10"/>
        <v>269.86747392000012</v>
      </c>
      <c r="L229" s="58">
        <f t="shared" si="11"/>
        <v>-83.132526079999877</v>
      </c>
      <c r="M229" s="60"/>
      <c r="N229" s="61"/>
      <c r="O229" s="30"/>
    </row>
    <row r="230" spans="3:15" ht="25.8" x14ac:dyDescent="0.5">
      <c r="C230" s="15">
        <v>42896.333333333343</v>
      </c>
      <c r="D230" s="21">
        <v>343.4</v>
      </c>
      <c r="E230" s="19">
        <v>331.33333333333331</v>
      </c>
      <c r="F230" s="4">
        <f t="shared" si="9"/>
        <v>0.33133333333333331</v>
      </c>
      <c r="G230" s="48"/>
      <c r="H230" s="49"/>
      <c r="I230" s="11"/>
      <c r="J230" s="9"/>
      <c r="K230" s="10">
        <f t="shared" si="10"/>
        <v>591.50665728000001</v>
      </c>
      <c r="L230" s="58">
        <f t="shared" si="11"/>
        <v>248.10665728000004</v>
      </c>
      <c r="M230" s="60"/>
      <c r="N230" s="61"/>
      <c r="O230" s="30"/>
    </row>
    <row r="231" spans="3:15" ht="25.8" x14ac:dyDescent="0.5">
      <c r="C231" s="15">
        <v>42896.375</v>
      </c>
      <c r="D231" s="21">
        <v>361.95</v>
      </c>
      <c r="E231" s="19">
        <v>499.33333333333331</v>
      </c>
      <c r="F231" s="4">
        <f t="shared" si="9"/>
        <v>0.4993333333333333</v>
      </c>
      <c r="G231" s="48"/>
      <c r="H231" s="49"/>
      <c r="I231" s="11"/>
      <c r="J231" s="9"/>
      <c r="K231" s="10">
        <f t="shared" si="10"/>
        <v>891.42552575999991</v>
      </c>
      <c r="L231" s="58">
        <f t="shared" si="11"/>
        <v>529.47552575999998</v>
      </c>
      <c r="M231" s="60"/>
      <c r="N231" s="61"/>
      <c r="O231" s="30"/>
    </row>
    <row r="232" spans="3:15" ht="25.8" x14ac:dyDescent="0.5">
      <c r="C232" s="15">
        <v>42896.416666666657</v>
      </c>
      <c r="D232" s="21">
        <v>382.95</v>
      </c>
      <c r="E232" s="19">
        <v>650.33333333333326</v>
      </c>
      <c r="F232" s="4">
        <f t="shared" si="9"/>
        <v>0.65033333333333321</v>
      </c>
      <c r="G232" s="48"/>
      <c r="H232" s="49"/>
      <c r="I232" s="11"/>
      <c r="J232" s="9"/>
      <c r="K232" s="10">
        <f t="shared" si="10"/>
        <v>1160.9954611199998</v>
      </c>
      <c r="L232" s="58">
        <f t="shared" si="11"/>
        <v>778.0454611199998</v>
      </c>
      <c r="M232" s="60"/>
      <c r="N232" s="61"/>
      <c r="O232" s="30"/>
    </row>
    <row r="233" spans="3:15" ht="25.8" x14ac:dyDescent="0.5">
      <c r="C233" s="15">
        <v>42896.458333333343</v>
      </c>
      <c r="D233" s="21">
        <v>409.55</v>
      </c>
      <c r="E233" s="19">
        <v>776.33333333333326</v>
      </c>
      <c r="F233" s="4">
        <f t="shared" si="9"/>
        <v>0.77633333333333321</v>
      </c>
      <c r="G233" s="48"/>
      <c r="H233" s="49"/>
      <c r="I233" s="11"/>
      <c r="J233" s="9"/>
      <c r="K233" s="10">
        <f t="shared" si="10"/>
        <v>1385.9346124799997</v>
      </c>
      <c r="L233" s="58">
        <f t="shared" si="11"/>
        <v>976.38461247999976</v>
      </c>
      <c r="M233" s="60"/>
      <c r="N233" s="61"/>
      <c r="O233" s="30"/>
    </row>
    <row r="234" spans="3:15" ht="25.8" x14ac:dyDescent="0.5">
      <c r="C234" s="15">
        <v>42896.5</v>
      </c>
      <c r="D234" s="21">
        <v>409.4</v>
      </c>
      <c r="E234" s="19">
        <v>706.16666666666652</v>
      </c>
      <c r="F234" s="4">
        <f t="shared" si="9"/>
        <v>0.7061666666666665</v>
      </c>
      <c r="G234" s="48"/>
      <c r="H234" s="49"/>
      <c r="I234" s="11"/>
      <c r="J234" s="9"/>
      <c r="K234" s="10">
        <f t="shared" si="10"/>
        <v>1260.6708787199998</v>
      </c>
      <c r="L234" s="58">
        <f t="shared" si="11"/>
        <v>851.27087871999981</v>
      </c>
      <c r="M234" s="60"/>
      <c r="N234" s="61"/>
      <c r="O234" s="30"/>
    </row>
    <row r="235" spans="3:15" ht="25.8" x14ac:dyDescent="0.5">
      <c r="C235" s="15">
        <v>42896.541666666657</v>
      </c>
      <c r="D235" s="21">
        <v>409.15</v>
      </c>
      <c r="E235" s="19">
        <v>0</v>
      </c>
      <c r="F235" s="4">
        <f t="shared" si="9"/>
        <v>0</v>
      </c>
      <c r="G235" s="48"/>
      <c r="H235" s="49"/>
      <c r="I235" s="11"/>
      <c r="J235" s="9"/>
      <c r="K235" s="10">
        <f t="shared" si="10"/>
        <v>0</v>
      </c>
      <c r="L235" s="58">
        <f t="shared" si="11"/>
        <v>-409.15</v>
      </c>
      <c r="M235" s="60"/>
      <c r="N235" s="61"/>
      <c r="O235" s="30"/>
    </row>
    <row r="236" spans="3:15" ht="25.8" x14ac:dyDescent="0.5">
      <c r="C236" s="15">
        <v>42896.583333333343</v>
      </c>
      <c r="D236" s="21">
        <v>422.9</v>
      </c>
      <c r="E236" s="19">
        <v>283.66666666666657</v>
      </c>
      <c r="F236" s="4">
        <f t="shared" si="9"/>
        <v>0.28366666666666657</v>
      </c>
      <c r="G236" s="48"/>
      <c r="H236" s="49"/>
      <c r="I236" s="11"/>
      <c r="J236" s="9"/>
      <c r="K236" s="10">
        <f t="shared" si="10"/>
        <v>506.41062911999984</v>
      </c>
      <c r="L236" s="58">
        <f t="shared" si="11"/>
        <v>83.510629119999862</v>
      </c>
      <c r="M236" s="60"/>
      <c r="N236" s="61"/>
      <c r="O236" s="30"/>
    </row>
    <row r="237" spans="3:15" ht="25.8" x14ac:dyDescent="0.5">
      <c r="C237" s="15">
        <v>42896.625</v>
      </c>
      <c r="D237" s="21">
        <v>412.25</v>
      </c>
      <c r="E237" s="19">
        <v>797.99999999999989</v>
      </c>
      <c r="F237" s="4">
        <f t="shared" si="9"/>
        <v>0.79799999999999993</v>
      </c>
      <c r="G237" s="48"/>
      <c r="H237" s="49"/>
      <c r="I237" s="11"/>
      <c r="J237" s="9"/>
      <c r="K237" s="10">
        <f t="shared" si="10"/>
        <v>1424.6146252799999</v>
      </c>
      <c r="L237" s="58">
        <f t="shared" si="11"/>
        <v>1012.3646252799999</v>
      </c>
      <c r="M237" s="60"/>
      <c r="N237" s="61"/>
      <c r="O237" s="30"/>
    </row>
    <row r="238" spans="3:15" ht="25.8" x14ac:dyDescent="0.5">
      <c r="C238" s="15">
        <v>42896.666666666657</v>
      </c>
      <c r="D238" s="21">
        <v>413.75</v>
      </c>
      <c r="E238" s="19">
        <v>681.16666666666663</v>
      </c>
      <c r="F238" s="4">
        <f t="shared" si="9"/>
        <v>0.68116666666666659</v>
      </c>
      <c r="G238" s="48"/>
      <c r="H238" s="49"/>
      <c r="I238" s="11"/>
      <c r="J238" s="9"/>
      <c r="K238" s="10">
        <f t="shared" si="10"/>
        <v>1216.0400947199998</v>
      </c>
      <c r="L238" s="58">
        <f t="shared" si="11"/>
        <v>802.29009471999984</v>
      </c>
      <c r="M238" s="60"/>
      <c r="N238" s="61"/>
      <c r="O238" s="30"/>
    </row>
    <row r="239" spans="3:15" ht="25.8" x14ac:dyDescent="0.5">
      <c r="C239" s="15">
        <v>42896.708333333343</v>
      </c>
      <c r="D239" s="21">
        <v>421.05</v>
      </c>
      <c r="E239" s="19">
        <v>531.33333333333326</v>
      </c>
      <c r="F239" s="4">
        <f t="shared" si="9"/>
        <v>0.53133333333333321</v>
      </c>
      <c r="G239" s="48"/>
      <c r="H239" s="49"/>
      <c r="I239" s="11"/>
      <c r="J239" s="9"/>
      <c r="K239" s="10">
        <f t="shared" si="10"/>
        <v>948.55292927999983</v>
      </c>
      <c r="L239" s="58">
        <f t="shared" si="11"/>
        <v>527.50292927999976</v>
      </c>
      <c r="M239" s="60"/>
      <c r="N239" s="61"/>
      <c r="O239" s="30"/>
    </row>
    <row r="240" spans="3:15" ht="25.8" x14ac:dyDescent="0.5">
      <c r="C240" s="15">
        <v>42896.75</v>
      </c>
      <c r="D240" s="21">
        <v>419.4</v>
      </c>
      <c r="E240" s="19">
        <v>355.33333333333331</v>
      </c>
      <c r="F240" s="4">
        <f t="shared" si="9"/>
        <v>0.35533333333333333</v>
      </c>
      <c r="G240" s="48"/>
      <c r="H240" s="49"/>
      <c r="I240" s="11"/>
      <c r="J240" s="9"/>
      <c r="K240" s="10">
        <f t="shared" si="10"/>
        <v>634.35220991999995</v>
      </c>
      <c r="L240" s="58">
        <f t="shared" si="11"/>
        <v>214.95220991999997</v>
      </c>
      <c r="M240" s="62">
        <f>SUM(L230:L240)</f>
        <v>5614.7536236799997</v>
      </c>
      <c r="N240" s="61"/>
      <c r="O240" s="30"/>
    </row>
    <row r="241" spans="3:15" ht="25.8" x14ac:dyDescent="0.5">
      <c r="C241" s="15">
        <v>42896.791666666657</v>
      </c>
      <c r="D241" s="21">
        <v>449.85</v>
      </c>
      <c r="E241" s="19">
        <v>195</v>
      </c>
      <c r="F241" s="4">
        <f t="shared" si="9"/>
        <v>0.19500000000000001</v>
      </c>
      <c r="G241" s="48"/>
      <c r="H241" s="49"/>
      <c r="I241" s="11"/>
      <c r="J241" s="9"/>
      <c r="K241" s="10">
        <f t="shared" si="10"/>
        <v>348.12011519999999</v>
      </c>
      <c r="L241" s="58">
        <f t="shared" si="11"/>
        <v>-101.72988480000004</v>
      </c>
      <c r="M241" s="62">
        <f>ABS(SUM(L241:L245,L222:L229))</f>
        <v>4484.8288377599993</v>
      </c>
      <c r="N241" s="63">
        <f>MAX(M240:M241)</f>
        <v>5614.7536236799997</v>
      </c>
      <c r="O241" s="30"/>
    </row>
    <row r="242" spans="3:15" ht="25.8" x14ac:dyDescent="0.5">
      <c r="C242" s="15">
        <v>42896.833333333343</v>
      </c>
      <c r="D242" s="21">
        <v>483.25</v>
      </c>
      <c r="E242" s="19">
        <v>36.5</v>
      </c>
      <c r="F242" s="4">
        <f t="shared" si="9"/>
        <v>3.6499999999999998E-2</v>
      </c>
      <c r="G242" s="50" t="s">
        <v>26</v>
      </c>
      <c r="H242" s="49"/>
      <c r="I242" s="11"/>
      <c r="J242" s="9"/>
      <c r="K242" s="10">
        <f t="shared" si="10"/>
        <v>65.160944639999997</v>
      </c>
      <c r="L242" s="58">
        <f t="shared" si="11"/>
        <v>-418.08905535999997</v>
      </c>
      <c r="M242" s="60"/>
      <c r="N242" s="61"/>
      <c r="O242" s="30"/>
    </row>
    <row r="243" spans="3:15" ht="25.8" x14ac:dyDescent="0.5">
      <c r="C243" s="15">
        <v>42896.875</v>
      </c>
      <c r="D243" s="21">
        <v>493.5</v>
      </c>
      <c r="E243" s="19">
        <v>0</v>
      </c>
      <c r="F243" s="4">
        <f t="shared" si="9"/>
        <v>0</v>
      </c>
      <c r="G243" s="48">
        <f>G244/(0.11*0.96*0.9*G245)</f>
        <v>16808.382101123119</v>
      </c>
      <c r="H243" s="49">
        <f>G244/(0.11*0.9*0.96*G245)</f>
        <v>16808.382101123119</v>
      </c>
      <c r="I243" s="11"/>
      <c r="J243" s="9"/>
      <c r="K243" s="10">
        <f t="shared" si="10"/>
        <v>0</v>
      </c>
      <c r="L243" s="58">
        <f t="shared" si="11"/>
        <v>-493.5</v>
      </c>
      <c r="M243" s="60"/>
      <c r="N243" s="61"/>
      <c r="O243" s="30"/>
    </row>
    <row r="244" spans="3:15" ht="25.8" x14ac:dyDescent="0.5">
      <c r="C244" s="15">
        <v>42896.916666666657</v>
      </c>
      <c r="D244" s="21">
        <v>448.85</v>
      </c>
      <c r="E244" s="19">
        <v>0</v>
      </c>
      <c r="F244" s="4">
        <f t="shared" si="9"/>
        <v>0</v>
      </c>
      <c r="G244" s="51">
        <f>SUM(D222:D245)</f>
        <v>9613.2999999999975</v>
      </c>
      <c r="H244" s="49"/>
      <c r="I244" s="11"/>
      <c r="J244" s="9"/>
      <c r="K244" s="10">
        <f t="shared" si="10"/>
        <v>0</v>
      </c>
      <c r="L244" s="58">
        <f t="shared" si="11"/>
        <v>-448.85</v>
      </c>
      <c r="M244" s="60"/>
      <c r="N244" s="61"/>
      <c r="O244" s="30"/>
    </row>
    <row r="245" spans="3:15" ht="25.8" x14ac:dyDescent="0.5">
      <c r="C245" s="15">
        <v>42896.958333333343</v>
      </c>
      <c r="D245" s="21">
        <v>417.3</v>
      </c>
      <c r="E245" s="19">
        <v>0</v>
      </c>
      <c r="F245" s="4">
        <f t="shared" si="9"/>
        <v>0</v>
      </c>
      <c r="G245" s="52">
        <f>SUM(F222:F245)</f>
        <v>6.0178333333333329</v>
      </c>
      <c r="H245" s="49"/>
      <c r="I245" s="11"/>
      <c r="J245" s="9"/>
      <c r="K245" s="10">
        <f t="shared" si="10"/>
        <v>0</v>
      </c>
      <c r="L245" s="58">
        <f t="shared" si="11"/>
        <v>-417.3</v>
      </c>
      <c r="M245" s="60"/>
      <c r="N245" s="61"/>
      <c r="O245" s="30"/>
    </row>
    <row r="246" spans="3:15" ht="25.8" x14ac:dyDescent="0.5">
      <c r="C246" s="15">
        <v>42897</v>
      </c>
      <c r="D246" s="21">
        <v>397.85</v>
      </c>
      <c r="E246" s="19">
        <v>0</v>
      </c>
      <c r="F246" s="4">
        <f t="shared" si="9"/>
        <v>0</v>
      </c>
      <c r="G246" s="48"/>
      <c r="H246" s="49"/>
      <c r="I246" s="11"/>
      <c r="J246" s="9"/>
      <c r="K246" s="10">
        <f t="shared" si="10"/>
        <v>0</v>
      </c>
      <c r="L246" s="58">
        <f t="shared" si="11"/>
        <v>-397.85</v>
      </c>
      <c r="M246" s="60"/>
      <c r="N246" s="61"/>
      <c r="O246" s="30"/>
    </row>
    <row r="247" spans="3:15" ht="25.8" x14ac:dyDescent="0.5">
      <c r="C247" s="15">
        <v>42897.041666666657</v>
      </c>
      <c r="D247" s="21">
        <v>384.35</v>
      </c>
      <c r="E247" s="19">
        <v>0</v>
      </c>
      <c r="F247" s="4">
        <f t="shared" si="9"/>
        <v>0</v>
      </c>
      <c r="G247" s="48"/>
      <c r="H247" s="49"/>
      <c r="I247" s="11"/>
      <c r="J247" s="9"/>
      <c r="K247" s="10">
        <f t="shared" si="10"/>
        <v>0</v>
      </c>
      <c r="L247" s="58">
        <f t="shared" si="11"/>
        <v>-384.35</v>
      </c>
      <c r="M247" s="60"/>
      <c r="N247" s="61"/>
      <c r="O247" s="30"/>
    </row>
    <row r="248" spans="3:15" ht="25.8" x14ac:dyDescent="0.5">
      <c r="C248" s="15">
        <v>42897.083333333343</v>
      </c>
      <c r="D248" s="21">
        <v>381.4</v>
      </c>
      <c r="E248" s="19">
        <v>0</v>
      </c>
      <c r="F248" s="4">
        <f t="shared" si="9"/>
        <v>0</v>
      </c>
      <c r="G248" s="48"/>
      <c r="H248" s="49"/>
      <c r="I248" s="11"/>
      <c r="J248" s="9"/>
      <c r="K248" s="10">
        <f t="shared" si="10"/>
        <v>0</v>
      </c>
      <c r="L248" s="58">
        <f t="shared" si="11"/>
        <v>-381.4</v>
      </c>
      <c r="M248" s="60"/>
      <c r="N248" s="61"/>
      <c r="O248" s="30"/>
    </row>
    <row r="249" spans="3:15" ht="25.8" x14ac:dyDescent="0.5">
      <c r="C249" s="15">
        <v>42897.125</v>
      </c>
      <c r="D249" s="21">
        <v>379.2</v>
      </c>
      <c r="E249" s="19">
        <v>0</v>
      </c>
      <c r="F249" s="4">
        <f t="shared" si="9"/>
        <v>0</v>
      </c>
      <c r="G249" s="48"/>
      <c r="H249" s="49"/>
      <c r="I249" s="11"/>
      <c r="J249" s="9"/>
      <c r="K249" s="10">
        <f t="shared" si="10"/>
        <v>0</v>
      </c>
      <c r="L249" s="58">
        <f t="shared" si="11"/>
        <v>-379.2</v>
      </c>
      <c r="M249" s="60"/>
      <c r="N249" s="61"/>
      <c r="O249" s="30"/>
    </row>
    <row r="250" spans="3:15" ht="25.8" x14ac:dyDescent="0.5">
      <c r="C250" s="15">
        <v>42897.166666666657</v>
      </c>
      <c r="D250" s="21">
        <v>376.75</v>
      </c>
      <c r="E250" s="19">
        <v>0</v>
      </c>
      <c r="F250" s="4">
        <f t="shared" si="9"/>
        <v>0</v>
      </c>
      <c r="G250" s="48"/>
      <c r="H250" s="49"/>
      <c r="I250" s="11"/>
      <c r="J250" s="9"/>
      <c r="K250" s="10">
        <f t="shared" si="10"/>
        <v>0</v>
      </c>
      <c r="L250" s="58">
        <f t="shared" si="11"/>
        <v>-376.75</v>
      </c>
      <c r="M250" s="60"/>
      <c r="N250" s="61"/>
      <c r="O250" s="30"/>
    </row>
    <row r="251" spans="3:15" ht="25.8" x14ac:dyDescent="0.5">
      <c r="C251" s="15">
        <v>42897.208333333343</v>
      </c>
      <c r="D251" s="21">
        <v>398.3</v>
      </c>
      <c r="E251" s="19">
        <v>0</v>
      </c>
      <c r="F251" s="4">
        <f t="shared" si="9"/>
        <v>0</v>
      </c>
      <c r="G251" s="48"/>
      <c r="H251" s="49"/>
      <c r="I251" s="11"/>
      <c r="J251" s="9"/>
      <c r="K251" s="10">
        <f t="shared" si="10"/>
        <v>0</v>
      </c>
      <c r="L251" s="58">
        <f t="shared" si="11"/>
        <v>-398.3</v>
      </c>
      <c r="M251" s="60"/>
      <c r="N251" s="61"/>
      <c r="O251" s="30"/>
    </row>
    <row r="252" spans="3:15" ht="25.8" x14ac:dyDescent="0.5">
      <c r="C252" s="15">
        <v>42897.25</v>
      </c>
      <c r="D252" s="21">
        <v>390.85</v>
      </c>
      <c r="E252" s="19">
        <v>26.333333333333329</v>
      </c>
      <c r="F252" s="4">
        <f t="shared" si="9"/>
        <v>2.633333333333333E-2</v>
      </c>
      <c r="G252" s="48"/>
      <c r="H252" s="49"/>
      <c r="I252" s="11"/>
      <c r="J252" s="9"/>
      <c r="K252" s="10">
        <f t="shared" si="10"/>
        <v>47.011092479999995</v>
      </c>
      <c r="L252" s="58">
        <f t="shared" si="11"/>
        <v>-343.83890752000002</v>
      </c>
      <c r="M252" s="60"/>
      <c r="N252" s="61"/>
      <c r="O252" s="30"/>
    </row>
    <row r="253" spans="3:15" ht="25.8" x14ac:dyDescent="0.5">
      <c r="C253" s="15">
        <v>42897.291666666657</v>
      </c>
      <c r="D253" s="21">
        <v>370.65</v>
      </c>
      <c r="E253" s="19">
        <v>173.33333333333329</v>
      </c>
      <c r="F253" s="4">
        <f t="shared" si="9"/>
        <v>0.17333333333333328</v>
      </c>
      <c r="G253" s="48"/>
      <c r="H253" s="49"/>
      <c r="I253" s="11"/>
      <c r="J253" s="9"/>
      <c r="K253" s="10">
        <f t="shared" si="10"/>
        <v>309.44010239999989</v>
      </c>
      <c r="L253" s="58">
        <f t="shared" si="11"/>
        <v>-61.20989760000009</v>
      </c>
      <c r="M253" s="60"/>
      <c r="N253" s="61"/>
      <c r="O253" s="30"/>
    </row>
    <row r="254" spans="3:15" ht="25.8" x14ac:dyDescent="0.5">
      <c r="C254" s="15">
        <v>42897.333333333343</v>
      </c>
      <c r="D254" s="21">
        <v>367.65</v>
      </c>
      <c r="E254" s="19">
        <v>347.83333333333331</v>
      </c>
      <c r="F254" s="4">
        <f t="shared" si="9"/>
        <v>0.34783333333333333</v>
      </c>
      <c r="G254" s="48"/>
      <c r="H254" s="49"/>
      <c r="I254" s="11"/>
      <c r="J254" s="9"/>
      <c r="K254" s="10">
        <f t="shared" si="10"/>
        <v>620.96297472000003</v>
      </c>
      <c r="L254" s="58">
        <f t="shared" si="11"/>
        <v>253.31297472000006</v>
      </c>
      <c r="M254" s="60"/>
      <c r="N254" s="61"/>
      <c r="O254" s="30"/>
    </row>
    <row r="255" spans="3:15" ht="25.8" x14ac:dyDescent="0.5">
      <c r="C255" s="15">
        <v>42897.375</v>
      </c>
      <c r="D255" s="21">
        <v>374.2</v>
      </c>
      <c r="E255" s="19">
        <v>519</v>
      </c>
      <c r="F255" s="4">
        <f t="shared" si="9"/>
        <v>0.51900000000000002</v>
      </c>
      <c r="G255" s="48"/>
      <c r="H255" s="49"/>
      <c r="I255" s="11"/>
      <c r="J255" s="9"/>
      <c r="K255" s="10">
        <f t="shared" si="10"/>
        <v>926.53507583999999</v>
      </c>
      <c r="L255" s="58">
        <f t="shared" si="11"/>
        <v>552.33507583999994</v>
      </c>
      <c r="M255" s="60"/>
      <c r="N255" s="61"/>
      <c r="O255" s="30"/>
    </row>
    <row r="256" spans="3:15" ht="25.8" x14ac:dyDescent="0.5">
      <c r="C256" s="15">
        <v>42897.416666666657</v>
      </c>
      <c r="D256" s="21">
        <v>371.8</v>
      </c>
      <c r="E256" s="19">
        <v>672.99999999999989</v>
      </c>
      <c r="F256" s="4">
        <f t="shared" si="9"/>
        <v>0.67299999999999993</v>
      </c>
      <c r="G256" s="48"/>
      <c r="H256" s="49"/>
      <c r="I256" s="11"/>
      <c r="J256" s="9"/>
      <c r="K256" s="10">
        <f t="shared" si="10"/>
        <v>1201.46070528</v>
      </c>
      <c r="L256" s="58">
        <f t="shared" si="11"/>
        <v>829.66070528</v>
      </c>
      <c r="M256" s="60"/>
      <c r="N256" s="61"/>
      <c r="O256" s="30"/>
    </row>
    <row r="257" spans="3:15" ht="25.8" x14ac:dyDescent="0.5">
      <c r="C257" s="15">
        <v>42897.458333333343</v>
      </c>
      <c r="D257" s="21">
        <v>396.1</v>
      </c>
      <c r="E257" s="19">
        <v>806.83333333333326</v>
      </c>
      <c r="F257" s="4">
        <f t="shared" si="9"/>
        <v>0.80683333333333329</v>
      </c>
      <c r="G257" s="48"/>
      <c r="H257" s="49"/>
      <c r="I257" s="11"/>
      <c r="J257" s="9"/>
      <c r="K257" s="10">
        <f t="shared" si="10"/>
        <v>1440.3841689599999</v>
      </c>
      <c r="L257" s="58">
        <f t="shared" si="11"/>
        <v>1044.28416896</v>
      </c>
      <c r="M257" s="60"/>
      <c r="N257" s="61"/>
      <c r="O257" s="30"/>
    </row>
    <row r="258" spans="3:15" ht="25.8" x14ac:dyDescent="0.5">
      <c r="C258" s="15">
        <v>42897.5</v>
      </c>
      <c r="D258" s="21">
        <v>400.85</v>
      </c>
      <c r="E258" s="19">
        <v>822.33333333333326</v>
      </c>
      <c r="F258" s="4">
        <f t="shared" si="9"/>
        <v>0.82233333333333325</v>
      </c>
      <c r="G258" s="48"/>
      <c r="H258" s="49"/>
      <c r="I258" s="11"/>
      <c r="J258" s="9"/>
      <c r="K258" s="10">
        <f t="shared" si="10"/>
        <v>1468.0552550399998</v>
      </c>
      <c r="L258" s="58">
        <f t="shared" si="11"/>
        <v>1067.2052550399999</v>
      </c>
      <c r="M258" s="60"/>
      <c r="N258" s="61"/>
      <c r="O258" s="30"/>
    </row>
    <row r="259" spans="3:15" ht="25.8" x14ac:dyDescent="0.5">
      <c r="C259" s="15">
        <v>42897.541666666657</v>
      </c>
      <c r="D259" s="21">
        <v>417.35</v>
      </c>
      <c r="E259" s="19">
        <v>894.33333333333326</v>
      </c>
      <c r="F259" s="4">
        <f t="shared" si="9"/>
        <v>0.8943333333333332</v>
      </c>
      <c r="G259" s="48"/>
      <c r="H259" s="49"/>
      <c r="I259" s="11"/>
      <c r="J259" s="9"/>
      <c r="K259" s="10">
        <f t="shared" si="10"/>
        <v>1596.5919129599997</v>
      </c>
      <c r="L259" s="58">
        <f t="shared" si="11"/>
        <v>1179.2419129599998</v>
      </c>
      <c r="M259" s="60"/>
      <c r="N259" s="61"/>
      <c r="O259" s="30"/>
    </row>
    <row r="260" spans="3:15" ht="25.8" x14ac:dyDescent="0.5">
      <c r="C260" s="15">
        <v>42897.583333333343</v>
      </c>
      <c r="D260" s="21">
        <v>426.7</v>
      </c>
      <c r="E260" s="19">
        <v>874.99999999999989</v>
      </c>
      <c r="F260" s="4">
        <f t="shared" si="9"/>
        <v>0.87499999999999989</v>
      </c>
      <c r="G260" s="48"/>
      <c r="H260" s="49"/>
      <c r="I260" s="11"/>
      <c r="J260" s="9"/>
      <c r="K260" s="10">
        <f t="shared" si="10"/>
        <v>1562.0774399999998</v>
      </c>
      <c r="L260" s="58">
        <f t="shared" si="11"/>
        <v>1135.3774399999998</v>
      </c>
      <c r="M260" s="60"/>
      <c r="N260" s="61"/>
      <c r="O260" s="30"/>
    </row>
    <row r="261" spans="3:15" ht="25.8" x14ac:dyDescent="0.5">
      <c r="C261" s="15">
        <v>42897.625</v>
      </c>
      <c r="D261" s="21">
        <v>420.5</v>
      </c>
      <c r="E261" s="19">
        <v>748.5</v>
      </c>
      <c r="F261" s="4">
        <f t="shared" si="9"/>
        <v>0.74850000000000005</v>
      </c>
      <c r="G261" s="48"/>
      <c r="H261" s="49"/>
      <c r="I261" s="11"/>
      <c r="J261" s="9"/>
      <c r="K261" s="10">
        <f t="shared" si="10"/>
        <v>1336.2456729600001</v>
      </c>
      <c r="L261" s="58">
        <f t="shared" si="11"/>
        <v>915.74567296000009</v>
      </c>
      <c r="M261" s="60"/>
      <c r="N261" s="61"/>
      <c r="O261" s="30"/>
    </row>
    <row r="262" spans="3:15" ht="25.8" x14ac:dyDescent="0.5">
      <c r="C262" s="15">
        <v>42897.666666666657</v>
      </c>
      <c r="D262" s="21">
        <v>404</v>
      </c>
      <c r="E262" s="19">
        <v>598.33333333333326</v>
      </c>
      <c r="F262" s="4">
        <f t="shared" si="9"/>
        <v>0.59833333333333327</v>
      </c>
      <c r="G262" s="48"/>
      <c r="H262" s="49"/>
      <c r="I262" s="11"/>
      <c r="J262" s="9"/>
      <c r="K262" s="10">
        <f t="shared" si="10"/>
        <v>1068.1634303999999</v>
      </c>
      <c r="L262" s="58">
        <f t="shared" si="11"/>
        <v>664.16343039999992</v>
      </c>
      <c r="M262" s="60"/>
      <c r="N262" s="61"/>
      <c r="O262" s="30"/>
    </row>
    <row r="263" spans="3:15" ht="25.8" x14ac:dyDescent="0.5">
      <c r="C263" s="15">
        <v>42897.708333333343</v>
      </c>
      <c r="D263" s="21">
        <v>409.7</v>
      </c>
      <c r="E263" s="19">
        <v>474</v>
      </c>
      <c r="F263" s="4">
        <f t="shared" ref="F263:F326" si="12">E263/1000</f>
        <v>0.47399999999999998</v>
      </c>
      <c r="G263" s="48"/>
      <c r="H263" s="49"/>
      <c r="I263" s="11"/>
      <c r="J263" s="9"/>
      <c r="K263" s="10">
        <f t="shared" ref="K263:K326" si="13">0.11*0.9*0.96*18784*F263</f>
        <v>846.19966463999992</v>
      </c>
      <c r="L263" s="58">
        <f t="shared" ref="L263:L326" si="14">K263-D263</f>
        <v>436.49966463999993</v>
      </c>
      <c r="M263" s="60"/>
      <c r="N263" s="61"/>
      <c r="O263" s="30"/>
    </row>
    <row r="264" spans="3:15" ht="25.8" x14ac:dyDescent="0.5">
      <c r="C264" s="15">
        <v>42897.75</v>
      </c>
      <c r="D264" s="21">
        <v>388.6</v>
      </c>
      <c r="E264" s="19">
        <v>275</v>
      </c>
      <c r="F264" s="4">
        <f t="shared" si="12"/>
        <v>0.27500000000000002</v>
      </c>
      <c r="G264" s="48"/>
      <c r="H264" s="49"/>
      <c r="I264" s="11"/>
      <c r="J264" s="9"/>
      <c r="K264" s="10">
        <f t="shared" si="13"/>
        <v>490.93862400000006</v>
      </c>
      <c r="L264" s="58">
        <f t="shared" si="14"/>
        <v>102.33862400000004</v>
      </c>
      <c r="M264" s="62">
        <f>SUM(L254:L264)</f>
        <v>8180.1649247999994</v>
      </c>
      <c r="N264" s="61"/>
      <c r="O264" s="30"/>
    </row>
    <row r="265" spans="3:15" ht="25.8" x14ac:dyDescent="0.5">
      <c r="C265" s="15">
        <v>42897.791666666657</v>
      </c>
      <c r="D265" s="21">
        <v>370.95</v>
      </c>
      <c r="E265" s="19">
        <v>118.8333333333333</v>
      </c>
      <c r="F265" s="4">
        <f t="shared" si="12"/>
        <v>0.1188333333333333</v>
      </c>
      <c r="G265" s="48"/>
      <c r="H265" s="49"/>
      <c r="I265" s="11"/>
      <c r="J265" s="9"/>
      <c r="K265" s="10">
        <f t="shared" si="13"/>
        <v>212.14499327999994</v>
      </c>
      <c r="L265" s="58">
        <f t="shared" si="14"/>
        <v>-158.80500672000005</v>
      </c>
      <c r="M265" s="62">
        <f>ABS(SUM(L265:L269,L246:L253))</f>
        <v>4366.0524172799996</v>
      </c>
      <c r="N265" s="63">
        <f>MAX(M264:M265)</f>
        <v>8180.1649247999994</v>
      </c>
      <c r="O265" s="30"/>
    </row>
    <row r="266" spans="3:15" ht="25.8" x14ac:dyDescent="0.5">
      <c r="C266" s="15">
        <v>42897.833333333343</v>
      </c>
      <c r="D266" s="21">
        <v>384.35</v>
      </c>
      <c r="E266" s="19">
        <v>16.833333333333329</v>
      </c>
      <c r="F266" s="4">
        <f t="shared" si="12"/>
        <v>1.6833333333333329E-2</v>
      </c>
      <c r="G266" s="50" t="s">
        <v>26</v>
      </c>
      <c r="H266" s="49"/>
      <c r="I266" s="11"/>
      <c r="J266" s="9"/>
      <c r="K266" s="10">
        <f t="shared" si="13"/>
        <v>30.051394559999991</v>
      </c>
      <c r="L266" s="58">
        <f t="shared" si="14"/>
        <v>-354.29860544000002</v>
      </c>
      <c r="M266" s="60"/>
      <c r="N266" s="61"/>
      <c r="O266" s="30"/>
    </row>
    <row r="267" spans="3:15" ht="25.8" x14ac:dyDescent="0.5">
      <c r="C267" s="15">
        <v>42897.875</v>
      </c>
      <c r="D267" s="21">
        <v>398.9</v>
      </c>
      <c r="E267" s="19">
        <v>0</v>
      </c>
      <c r="F267" s="4">
        <f t="shared" si="12"/>
        <v>0</v>
      </c>
      <c r="G267" s="48">
        <f>G268/(0.11*0.96*0.9*G269)</f>
        <v>13338.358481346471</v>
      </c>
      <c r="H267" s="49">
        <f>G268/(0.11*0.9*0.96*G269)</f>
        <v>13338.358481346471</v>
      </c>
      <c r="I267" s="11"/>
      <c r="J267" s="9"/>
      <c r="K267" s="10">
        <f t="shared" si="13"/>
        <v>0</v>
      </c>
      <c r="L267" s="58">
        <f t="shared" si="14"/>
        <v>-398.9</v>
      </c>
      <c r="M267" s="60"/>
      <c r="N267" s="61"/>
      <c r="O267" s="30"/>
    </row>
    <row r="268" spans="3:15" ht="25.8" x14ac:dyDescent="0.5">
      <c r="C268" s="15">
        <v>42897.916666666657</v>
      </c>
      <c r="D268" s="21">
        <v>370.5</v>
      </c>
      <c r="E268" s="19">
        <v>0</v>
      </c>
      <c r="F268" s="4">
        <f t="shared" si="12"/>
        <v>0</v>
      </c>
      <c r="G268" s="51">
        <f>SUM(D246:D269)</f>
        <v>9342.15</v>
      </c>
      <c r="H268" s="49"/>
      <c r="I268" s="11"/>
      <c r="J268" s="9"/>
      <c r="K268" s="10">
        <f t="shared" si="13"/>
        <v>0</v>
      </c>
      <c r="L268" s="58">
        <f t="shared" si="14"/>
        <v>-370.5</v>
      </c>
      <c r="M268" s="60"/>
      <c r="N268" s="61"/>
      <c r="O268" s="30"/>
    </row>
    <row r="269" spans="3:15" ht="25.8" x14ac:dyDescent="0.5">
      <c r="C269" s="15">
        <v>42897.958333333343</v>
      </c>
      <c r="D269" s="21">
        <v>360.65</v>
      </c>
      <c r="E269" s="19">
        <v>0</v>
      </c>
      <c r="F269" s="4">
        <f t="shared" si="12"/>
        <v>0</v>
      </c>
      <c r="G269" s="52">
        <f>SUM(F246:F269)</f>
        <v>7.3695000000000004</v>
      </c>
      <c r="H269" s="49"/>
      <c r="I269" s="11"/>
      <c r="J269" s="9"/>
      <c r="K269" s="10">
        <f t="shared" si="13"/>
        <v>0</v>
      </c>
      <c r="L269" s="58">
        <f t="shared" si="14"/>
        <v>-360.65</v>
      </c>
      <c r="M269" s="60"/>
      <c r="N269" s="61"/>
      <c r="O269" s="30"/>
    </row>
    <row r="270" spans="3:15" ht="25.8" x14ac:dyDescent="0.5">
      <c r="C270" s="15">
        <v>42898</v>
      </c>
      <c r="D270" s="21">
        <v>355.55</v>
      </c>
      <c r="E270" s="19">
        <v>0</v>
      </c>
      <c r="F270" s="4">
        <f t="shared" si="12"/>
        <v>0</v>
      </c>
      <c r="G270" s="48"/>
      <c r="H270" s="49"/>
      <c r="I270" s="11"/>
      <c r="J270" s="9"/>
      <c r="K270" s="10">
        <f t="shared" si="13"/>
        <v>0</v>
      </c>
      <c r="L270" s="58">
        <f t="shared" si="14"/>
        <v>-355.55</v>
      </c>
      <c r="M270" s="60"/>
      <c r="N270" s="61"/>
      <c r="O270" s="30"/>
    </row>
    <row r="271" spans="3:15" ht="25.8" x14ac:dyDescent="0.5">
      <c r="C271" s="15">
        <v>42898.041666666657</v>
      </c>
      <c r="D271" s="21">
        <v>370.2</v>
      </c>
      <c r="E271" s="19">
        <v>0</v>
      </c>
      <c r="F271" s="4">
        <f t="shared" si="12"/>
        <v>0</v>
      </c>
      <c r="G271" s="48"/>
      <c r="H271" s="49"/>
      <c r="I271" s="11"/>
      <c r="J271" s="9"/>
      <c r="K271" s="10">
        <f t="shared" si="13"/>
        <v>0</v>
      </c>
      <c r="L271" s="58">
        <f t="shared" si="14"/>
        <v>-370.2</v>
      </c>
      <c r="M271" s="60"/>
      <c r="N271" s="61"/>
      <c r="O271" s="30"/>
    </row>
    <row r="272" spans="3:15" ht="25.8" x14ac:dyDescent="0.5">
      <c r="C272" s="15">
        <v>42898.083333333343</v>
      </c>
      <c r="D272" s="21">
        <v>358.75</v>
      </c>
      <c r="E272" s="19">
        <v>0</v>
      </c>
      <c r="F272" s="4">
        <f t="shared" si="12"/>
        <v>0</v>
      </c>
      <c r="G272" s="48"/>
      <c r="H272" s="49"/>
      <c r="I272" s="11"/>
      <c r="J272" s="9"/>
      <c r="K272" s="10">
        <f t="shared" si="13"/>
        <v>0</v>
      </c>
      <c r="L272" s="58">
        <f t="shared" si="14"/>
        <v>-358.75</v>
      </c>
      <c r="M272" s="60"/>
      <c r="N272" s="61"/>
      <c r="O272" s="30"/>
    </row>
    <row r="273" spans="3:15" ht="25.8" x14ac:dyDescent="0.5">
      <c r="C273" s="15">
        <v>42898.125</v>
      </c>
      <c r="D273" s="21">
        <v>355.9</v>
      </c>
      <c r="E273" s="19">
        <v>0</v>
      </c>
      <c r="F273" s="4">
        <f t="shared" si="12"/>
        <v>0</v>
      </c>
      <c r="G273" s="48"/>
      <c r="H273" s="49"/>
      <c r="I273" s="11"/>
      <c r="J273" s="9"/>
      <c r="K273" s="10">
        <f t="shared" si="13"/>
        <v>0</v>
      </c>
      <c r="L273" s="58">
        <f t="shared" si="14"/>
        <v>-355.9</v>
      </c>
      <c r="M273" s="60"/>
      <c r="N273" s="61"/>
      <c r="O273" s="30"/>
    </row>
    <row r="274" spans="3:15" ht="25.8" x14ac:dyDescent="0.5">
      <c r="C274" s="15">
        <v>42898.166666666657</v>
      </c>
      <c r="D274" s="21">
        <v>368.55</v>
      </c>
      <c r="E274" s="19">
        <v>0</v>
      </c>
      <c r="F274" s="4">
        <f t="shared" si="12"/>
        <v>0</v>
      </c>
      <c r="G274" s="48"/>
      <c r="H274" s="49"/>
      <c r="I274" s="11"/>
      <c r="J274" s="9"/>
      <c r="K274" s="10">
        <f t="shared" si="13"/>
        <v>0</v>
      </c>
      <c r="L274" s="58">
        <f t="shared" si="14"/>
        <v>-368.55</v>
      </c>
      <c r="M274" s="60"/>
      <c r="N274" s="61"/>
      <c r="O274" s="30"/>
    </row>
    <row r="275" spans="3:15" ht="25.8" x14ac:dyDescent="0.5">
      <c r="C275" s="15">
        <v>42898.208333333343</v>
      </c>
      <c r="D275" s="21">
        <v>393.05</v>
      </c>
      <c r="E275" s="19">
        <v>0</v>
      </c>
      <c r="F275" s="4">
        <f t="shared" si="12"/>
        <v>0</v>
      </c>
      <c r="G275" s="48"/>
      <c r="H275" s="49"/>
      <c r="I275" s="11"/>
      <c r="J275" s="9"/>
      <c r="K275" s="10">
        <f t="shared" si="13"/>
        <v>0</v>
      </c>
      <c r="L275" s="58">
        <f t="shared" si="14"/>
        <v>-393.05</v>
      </c>
      <c r="M275" s="60"/>
      <c r="N275" s="61"/>
      <c r="O275" s="30"/>
    </row>
    <row r="276" spans="3:15" ht="25.8" x14ac:dyDescent="0.5">
      <c r="C276" s="15">
        <v>42898.25</v>
      </c>
      <c r="D276" s="21">
        <v>391.6</v>
      </c>
      <c r="E276" s="19">
        <v>12</v>
      </c>
      <c r="F276" s="4">
        <f t="shared" si="12"/>
        <v>1.2E-2</v>
      </c>
      <c r="G276" s="48"/>
      <c r="H276" s="49"/>
      <c r="I276" s="11"/>
      <c r="J276" s="9"/>
      <c r="K276" s="10">
        <f t="shared" si="13"/>
        <v>21.422776320000001</v>
      </c>
      <c r="L276" s="58">
        <f t="shared" si="14"/>
        <v>-370.17722368</v>
      </c>
      <c r="M276" s="60"/>
      <c r="N276" s="61"/>
      <c r="O276" s="30"/>
    </row>
    <row r="277" spans="3:15" ht="25.8" x14ac:dyDescent="0.5">
      <c r="C277" s="15">
        <v>42898.291666666657</v>
      </c>
      <c r="D277" s="21">
        <v>460.45</v>
      </c>
      <c r="E277" s="19">
        <v>120.5</v>
      </c>
      <c r="F277" s="4">
        <f t="shared" si="12"/>
        <v>0.1205</v>
      </c>
      <c r="G277" s="48"/>
      <c r="H277" s="49"/>
      <c r="I277" s="11"/>
      <c r="J277" s="9"/>
      <c r="K277" s="10">
        <f t="shared" si="13"/>
        <v>215.12037888</v>
      </c>
      <c r="L277" s="58">
        <f t="shared" si="14"/>
        <v>-245.32962111999998</v>
      </c>
      <c r="M277" s="60"/>
      <c r="N277" s="61"/>
      <c r="O277" s="30"/>
    </row>
    <row r="278" spans="3:15" ht="25.8" x14ac:dyDescent="0.5">
      <c r="C278" s="15">
        <v>42898.333333333343</v>
      </c>
      <c r="D278" s="21">
        <v>478.35</v>
      </c>
      <c r="E278" s="19">
        <v>234.1666666666666</v>
      </c>
      <c r="F278" s="4">
        <f t="shared" si="12"/>
        <v>0.23416666666666661</v>
      </c>
      <c r="G278" s="48"/>
      <c r="H278" s="49"/>
      <c r="I278" s="11"/>
      <c r="J278" s="9"/>
      <c r="K278" s="10">
        <f t="shared" si="13"/>
        <v>418.04167679999989</v>
      </c>
      <c r="L278" s="58">
        <f t="shared" si="14"/>
        <v>-60.308323200000132</v>
      </c>
      <c r="M278" s="60"/>
      <c r="N278" s="61"/>
      <c r="O278" s="30"/>
    </row>
    <row r="279" spans="3:15" ht="25.8" x14ac:dyDescent="0.5">
      <c r="C279" s="15">
        <v>42898.375</v>
      </c>
      <c r="D279" s="21">
        <v>643.20000000000005</v>
      </c>
      <c r="E279" s="19">
        <v>318.83333333333331</v>
      </c>
      <c r="F279" s="4">
        <f t="shared" si="12"/>
        <v>0.3188333333333333</v>
      </c>
      <c r="G279" s="48"/>
      <c r="H279" s="49"/>
      <c r="I279" s="11"/>
      <c r="J279" s="9"/>
      <c r="K279" s="10">
        <f t="shared" si="13"/>
        <v>569.19126527999993</v>
      </c>
      <c r="L279" s="58">
        <f t="shared" si="14"/>
        <v>-74.00873472000012</v>
      </c>
      <c r="M279" s="60"/>
      <c r="N279" s="61"/>
      <c r="O279" s="30"/>
    </row>
    <row r="280" spans="3:15" ht="25.8" x14ac:dyDescent="0.5">
      <c r="C280" s="15">
        <v>42898.416666666657</v>
      </c>
      <c r="D280" s="21">
        <v>687.35</v>
      </c>
      <c r="E280" s="19">
        <v>501.83333333333331</v>
      </c>
      <c r="F280" s="4">
        <f t="shared" si="12"/>
        <v>0.50183333333333335</v>
      </c>
      <c r="G280" s="48"/>
      <c r="H280" s="49"/>
      <c r="I280" s="11"/>
      <c r="J280" s="9"/>
      <c r="K280" s="10">
        <f t="shared" si="13"/>
        <v>895.88860416</v>
      </c>
      <c r="L280" s="58">
        <f t="shared" si="14"/>
        <v>208.53860415999998</v>
      </c>
      <c r="M280" s="60"/>
      <c r="N280" s="61"/>
      <c r="O280" s="30"/>
    </row>
    <row r="281" spans="3:15" ht="25.8" x14ac:dyDescent="0.5">
      <c r="C281" s="15">
        <v>42898.458333333343</v>
      </c>
      <c r="D281" s="21">
        <v>735.95</v>
      </c>
      <c r="E281" s="19">
        <v>324</v>
      </c>
      <c r="F281" s="4">
        <f t="shared" si="12"/>
        <v>0.32400000000000001</v>
      </c>
      <c r="G281" s="48"/>
      <c r="H281" s="49"/>
      <c r="I281" s="11"/>
      <c r="J281" s="9"/>
      <c r="K281" s="10">
        <f t="shared" si="13"/>
        <v>578.41496064</v>
      </c>
      <c r="L281" s="58">
        <f t="shared" si="14"/>
        <v>-157.53503936000004</v>
      </c>
      <c r="M281" s="60"/>
      <c r="N281" s="61"/>
      <c r="O281" s="30"/>
    </row>
    <row r="282" spans="3:15" ht="25.8" x14ac:dyDescent="0.5">
      <c r="C282" s="15">
        <v>42898.5</v>
      </c>
      <c r="D282" s="21">
        <v>742</v>
      </c>
      <c r="E282" s="19">
        <v>178.33333333333329</v>
      </c>
      <c r="F282" s="4">
        <f t="shared" si="12"/>
        <v>0.17833333333333329</v>
      </c>
      <c r="G282" s="48"/>
      <c r="H282" s="49"/>
      <c r="I282" s="11"/>
      <c r="J282" s="9"/>
      <c r="K282" s="10">
        <f t="shared" si="13"/>
        <v>318.36625919999994</v>
      </c>
      <c r="L282" s="58">
        <f t="shared" si="14"/>
        <v>-423.63374080000006</v>
      </c>
      <c r="M282" s="60"/>
      <c r="N282" s="61"/>
      <c r="O282" s="30"/>
    </row>
    <row r="283" spans="3:15" ht="25.8" x14ac:dyDescent="0.5">
      <c r="C283" s="15">
        <v>42898.541666666657</v>
      </c>
      <c r="D283" s="21">
        <v>756.8</v>
      </c>
      <c r="E283" s="19">
        <v>157.66666666666671</v>
      </c>
      <c r="F283" s="4">
        <f t="shared" si="12"/>
        <v>0.1576666666666667</v>
      </c>
      <c r="G283" s="48"/>
      <c r="H283" s="49"/>
      <c r="I283" s="11"/>
      <c r="J283" s="9"/>
      <c r="K283" s="10">
        <f t="shared" si="13"/>
        <v>281.47147776000008</v>
      </c>
      <c r="L283" s="58">
        <f t="shared" si="14"/>
        <v>-475.32852223999987</v>
      </c>
      <c r="M283" s="60"/>
      <c r="N283" s="61"/>
      <c r="O283" s="30"/>
    </row>
    <row r="284" spans="3:15" ht="25.8" x14ac:dyDescent="0.5">
      <c r="C284" s="15">
        <v>42898.583333333343</v>
      </c>
      <c r="D284" s="21">
        <v>747.45</v>
      </c>
      <c r="E284" s="19">
        <v>225.83333333333329</v>
      </c>
      <c r="F284" s="4">
        <f t="shared" si="12"/>
        <v>0.22583333333333327</v>
      </c>
      <c r="G284" s="48"/>
      <c r="H284" s="49"/>
      <c r="I284" s="11"/>
      <c r="J284" s="9"/>
      <c r="K284" s="10">
        <f t="shared" si="13"/>
        <v>403.16474879999987</v>
      </c>
      <c r="L284" s="58">
        <f t="shared" si="14"/>
        <v>-344.28525120000018</v>
      </c>
      <c r="M284" s="60"/>
      <c r="N284" s="61"/>
      <c r="O284" s="30"/>
    </row>
    <row r="285" spans="3:15" ht="25.8" x14ac:dyDescent="0.5">
      <c r="C285" s="15">
        <v>42898.625</v>
      </c>
      <c r="D285" s="21">
        <v>701.85</v>
      </c>
      <c r="E285" s="19">
        <v>296.66666666666657</v>
      </c>
      <c r="F285" s="4">
        <f t="shared" si="12"/>
        <v>0.29666666666666658</v>
      </c>
      <c r="G285" s="48"/>
      <c r="H285" s="49"/>
      <c r="I285" s="11"/>
      <c r="J285" s="9"/>
      <c r="K285" s="10">
        <f t="shared" si="13"/>
        <v>529.61863679999988</v>
      </c>
      <c r="L285" s="58">
        <f t="shared" si="14"/>
        <v>-172.23136320000015</v>
      </c>
      <c r="M285" s="60"/>
      <c r="N285" s="61"/>
      <c r="O285" s="30"/>
    </row>
    <row r="286" spans="3:15" ht="25.8" x14ac:dyDescent="0.5">
      <c r="C286" s="15">
        <v>42898.666666666657</v>
      </c>
      <c r="D286" s="21">
        <v>649.79999999999995</v>
      </c>
      <c r="E286" s="19">
        <v>670.99999999999989</v>
      </c>
      <c r="F286" s="4">
        <f t="shared" si="12"/>
        <v>0.67099999999999993</v>
      </c>
      <c r="G286" s="48"/>
      <c r="H286" s="49"/>
      <c r="I286" s="11"/>
      <c r="J286" s="9"/>
      <c r="K286" s="10">
        <f t="shared" si="13"/>
        <v>1197.8902425599999</v>
      </c>
      <c r="L286" s="58">
        <f t="shared" si="14"/>
        <v>548.09024255999998</v>
      </c>
      <c r="M286" s="60"/>
      <c r="N286" s="61"/>
      <c r="O286" s="30"/>
    </row>
    <row r="287" spans="3:15" ht="25.8" x14ac:dyDescent="0.5">
      <c r="C287" s="15">
        <v>42898.708333333343</v>
      </c>
      <c r="D287" s="21">
        <v>617.45000000000005</v>
      </c>
      <c r="E287" s="19">
        <v>463.49999999999989</v>
      </c>
      <c r="F287" s="4">
        <f t="shared" si="12"/>
        <v>0.46349999999999991</v>
      </c>
      <c r="G287" s="48"/>
      <c r="H287" s="49"/>
      <c r="I287" s="11"/>
      <c r="J287" s="9"/>
      <c r="K287" s="10">
        <f t="shared" si="13"/>
        <v>827.45473535999986</v>
      </c>
      <c r="L287" s="58">
        <f t="shared" si="14"/>
        <v>210.00473535999981</v>
      </c>
      <c r="M287" s="60"/>
      <c r="N287" s="61"/>
      <c r="O287" s="30"/>
    </row>
    <row r="288" spans="3:15" ht="25.8" x14ac:dyDescent="0.5">
      <c r="C288" s="15">
        <v>42898.75</v>
      </c>
      <c r="D288" s="21">
        <v>582.04999999999995</v>
      </c>
      <c r="E288" s="19">
        <v>353</v>
      </c>
      <c r="F288" s="4">
        <f t="shared" si="12"/>
        <v>0.35299999999999998</v>
      </c>
      <c r="G288" s="48"/>
      <c r="H288" s="49"/>
      <c r="I288" s="11"/>
      <c r="J288" s="9"/>
      <c r="K288" s="10">
        <f t="shared" si="13"/>
        <v>630.18667008</v>
      </c>
      <c r="L288" s="58">
        <f t="shared" si="14"/>
        <v>48.136670080000044</v>
      </c>
      <c r="M288" s="62">
        <f>SUM(L278:L288)</f>
        <v>-692.56072256000073</v>
      </c>
      <c r="N288" s="61"/>
      <c r="O288" s="30"/>
    </row>
    <row r="289" spans="3:15" ht="25.8" x14ac:dyDescent="0.5">
      <c r="C289" s="15">
        <v>42898.791666666657</v>
      </c>
      <c r="D289" s="21">
        <v>532.15</v>
      </c>
      <c r="E289" s="19">
        <v>175.66666666666671</v>
      </c>
      <c r="F289" s="4">
        <f t="shared" si="12"/>
        <v>0.17566666666666672</v>
      </c>
      <c r="G289" s="48"/>
      <c r="H289" s="49"/>
      <c r="I289" s="11"/>
      <c r="J289" s="9"/>
      <c r="K289" s="10">
        <f t="shared" si="13"/>
        <v>313.60564224000012</v>
      </c>
      <c r="L289" s="58">
        <f t="shared" si="14"/>
        <v>-218.54435775999985</v>
      </c>
      <c r="M289" s="62">
        <f>ABS(SUM(L289:L293,L270:L277))</f>
        <v>4717.75333632</v>
      </c>
      <c r="N289" s="63">
        <f>MAX(M288:M289)</f>
        <v>4717.75333632</v>
      </c>
      <c r="O289" s="30"/>
    </row>
    <row r="290" spans="3:15" ht="25.8" x14ac:dyDescent="0.5">
      <c r="C290" s="15">
        <v>42898.833333333343</v>
      </c>
      <c r="D290" s="21">
        <v>473</v>
      </c>
      <c r="E290" s="19">
        <v>34</v>
      </c>
      <c r="F290" s="4">
        <f t="shared" si="12"/>
        <v>3.4000000000000002E-2</v>
      </c>
      <c r="G290" s="50" t="s">
        <v>26</v>
      </c>
      <c r="H290" s="49"/>
      <c r="I290" s="11"/>
      <c r="J290" s="9"/>
      <c r="K290" s="10">
        <f t="shared" si="13"/>
        <v>60.697866240000003</v>
      </c>
      <c r="L290" s="58">
        <f t="shared" si="14"/>
        <v>-412.30213376</v>
      </c>
      <c r="M290" s="60"/>
      <c r="N290" s="61"/>
      <c r="O290" s="30"/>
    </row>
    <row r="291" spans="3:15" ht="25.8" x14ac:dyDescent="0.5">
      <c r="C291" s="15">
        <v>42898.875</v>
      </c>
      <c r="D291" s="21">
        <v>461.85</v>
      </c>
      <c r="E291" s="19">
        <v>0</v>
      </c>
      <c r="F291" s="4">
        <f t="shared" si="12"/>
        <v>0</v>
      </c>
      <c r="G291" s="48">
        <f>G292/(0.11*0.96*0.9*G293)</f>
        <v>32781.222809191837</v>
      </c>
      <c r="H291" s="49">
        <f>G292/(0.11*0.9*0.96*G293)</f>
        <v>32781.222809191837</v>
      </c>
      <c r="I291" s="11"/>
      <c r="J291" s="9"/>
      <c r="K291" s="10">
        <f t="shared" si="13"/>
        <v>0</v>
      </c>
      <c r="L291" s="58">
        <f t="shared" si="14"/>
        <v>-461.85</v>
      </c>
      <c r="M291" s="60"/>
      <c r="N291" s="61"/>
      <c r="O291" s="30"/>
    </row>
    <row r="292" spans="3:15" ht="25.8" x14ac:dyDescent="0.5">
      <c r="C292" s="15">
        <v>42898.916666666657</v>
      </c>
      <c r="D292" s="21">
        <v>412.75</v>
      </c>
      <c r="E292" s="19">
        <v>0</v>
      </c>
      <c r="F292" s="4">
        <f t="shared" si="12"/>
        <v>0</v>
      </c>
      <c r="G292" s="51">
        <f>SUM(D270:D293)</f>
        <v>12670.849999999999</v>
      </c>
      <c r="H292" s="49"/>
      <c r="I292" s="11"/>
      <c r="J292" s="9"/>
      <c r="K292" s="10">
        <f t="shared" si="13"/>
        <v>0</v>
      </c>
      <c r="L292" s="58">
        <f t="shared" si="14"/>
        <v>-412.75</v>
      </c>
      <c r="M292" s="60"/>
      <c r="N292" s="61"/>
      <c r="O292" s="30"/>
    </row>
    <row r="293" spans="3:15" ht="25.8" x14ac:dyDescent="0.5">
      <c r="C293" s="15">
        <v>42898.958333333343</v>
      </c>
      <c r="D293" s="21">
        <v>394.8</v>
      </c>
      <c r="E293" s="19">
        <v>0</v>
      </c>
      <c r="F293" s="4">
        <f t="shared" si="12"/>
        <v>0</v>
      </c>
      <c r="G293" s="52">
        <f>SUM(F270:F293)</f>
        <v>4.0669999999999984</v>
      </c>
      <c r="H293" s="49"/>
      <c r="I293" s="11"/>
      <c r="J293" s="9"/>
      <c r="K293" s="10">
        <f t="shared" si="13"/>
        <v>0</v>
      </c>
      <c r="L293" s="58">
        <f t="shared" si="14"/>
        <v>-394.8</v>
      </c>
      <c r="M293" s="60"/>
      <c r="N293" s="61"/>
      <c r="O293" s="30"/>
    </row>
    <row r="294" spans="3:15" ht="25.8" x14ac:dyDescent="0.5">
      <c r="C294" s="15">
        <v>42899</v>
      </c>
      <c r="D294" s="21">
        <v>385.55</v>
      </c>
      <c r="E294" s="19">
        <v>0</v>
      </c>
      <c r="F294" s="4">
        <f t="shared" si="12"/>
        <v>0</v>
      </c>
      <c r="G294" s="48"/>
      <c r="H294" s="49"/>
      <c r="I294" s="11"/>
      <c r="J294" s="9"/>
      <c r="K294" s="10">
        <f t="shared" si="13"/>
        <v>0</v>
      </c>
      <c r="L294" s="58">
        <f t="shared" si="14"/>
        <v>-385.55</v>
      </c>
      <c r="M294" s="60"/>
      <c r="N294" s="61"/>
      <c r="O294" s="30"/>
    </row>
    <row r="295" spans="3:15" ht="25.8" x14ac:dyDescent="0.5">
      <c r="C295" s="15">
        <v>42899.041666666657</v>
      </c>
      <c r="D295" s="21">
        <v>371.35</v>
      </c>
      <c r="E295" s="19">
        <v>0</v>
      </c>
      <c r="F295" s="4">
        <f t="shared" si="12"/>
        <v>0</v>
      </c>
      <c r="G295" s="48"/>
      <c r="H295" s="49"/>
      <c r="I295" s="11"/>
      <c r="J295" s="9"/>
      <c r="K295" s="10">
        <f t="shared" si="13"/>
        <v>0</v>
      </c>
      <c r="L295" s="58">
        <f t="shared" si="14"/>
        <v>-371.35</v>
      </c>
      <c r="M295" s="60"/>
      <c r="N295" s="61"/>
      <c r="O295" s="30"/>
    </row>
    <row r="296" spans="3:15" ht="25.8" x14ac:dyDescent="0.5">
      <c r="C296" s="15">
        <v>42899.083333333343</v>
      </c>
      <c r="D296" s="21">
        <v>368.5</v>
      </c>
      <c r="E296" s="19">
        <v>0</v>
      </c>
      <c r="F296" s="4">
        <f t="shared" si="12"/>
        <v>0</v>
      </c>
      <c r="G296" s="48"/>
      <c r="H296" s="49"/>
      <c r="I296" s="11"/>
      <c r="J296" s="9"/>
      <c r="K296" s="10">
        <f t="shared" si="13"/>
        <v>0</v>
      </c>
      <c r="L296" s="58">
        <f t="shared" si="14"/>
        <v>-368.5</v>
      </c>
      <c r="M296" s="60"/>
      <c r="N296" s="61"/>
      <c r="O296" s="30"/>
    </row>
    <row r="297" spans="3:15" ht="25.8" x14ac:dyDescent="0.5">
      <c r="C297" s="15">
        <v>42899.125</v>
      </c>
      <c r="D297" s="21">
        <v>353.35</v>
      </c>
      <c r="E297" s="19">
        <v>0</v>
      </c>
      <c r="F297" s="4">
        <f t="shared" si="12"/>
        <v>0</v>
      </c>
      <c r="G297" s="48"/>
      <c r="H297" s="49"/>
      <c r="I297" s="11"/>
      <c r="J297" s="9"/>
      <c r="K297" s="10">
        <f t="shared" si="13"/>
        <v>0</v>
      </c>
      <c r="L297" s="58">
        <f t="shared" si="14"/>
        <v>-353.35</v>
      </c>
      <c r="M297" s="60"/>
      <c r="N297" s="61"/>
      <c r="O297" s="30"/>
    </row>
    <row r="298" spans="3:15" ht="25.8" x14ac:dyDescent="0.5">
      <c r="C298" s="15">
        <v>42899.166666666657</v>
      </c>
      <c r="D298" s="21">
        <v>351.15</v>
      </c>
      <c r="E298" s="19">
        <v>0</v>
      </c>
      <c r="F298" s="4">
        <f t="shared" si="12"/>
        <v>0</v>
      </c>
      <c r="G298" s="48"/>
      <c r="H298" s="49"/>
      <c r="I298" s="11"/>
      <c r="J298" s="9"/>
      <c r="K298" s="10">
        <f t="shared" si="13"/>
        <v>0</v>
      </c>
      <c r="L298" s="58">
        <f t="shared" si="14"/>
        <v>-351.15</v>
      </c>
      <c r="M298" s="60"/>
      <c r="N298" s="61"/>
      <c r="O298" s="30"/>
    </row>
    <row r="299" spans="3:15" ht="25.8" x14ac:dyDescent="0.5">
      <c r="C299" s="15">
        <v>42899.208333333343</v>
      </c>
      <c r="D299" s="21">
        <v>382.1</v>
      </c>
      <c r="E299" s="19">
        <v>0</v>
      </c>
      <c r="F299" s="4">
        <f t="shared" si="12"/>
        <v>0</v>
      </c>
      <c r="G299" s="48"/>
      <c r="H299" s="49"/>
      <c r="I299" s="11"/>
      <c r="J299" s="9"/>
      <c r="K299" s="10">
        <f t="shared" si="13"/>
        <v>0</v>
      </c>
      <c r="L299" s="58">
        <f t="shared" si="14"/>
        <v>-382.1</v>
      </c>
      <c r="M299" s="60"/>
      <c r="N299" s="61"/>
      <c r="O299" s="30"/>
    </row>
    <row r="300" spans="3:15" ht="25.8" x14ac:dyDescent="0.5">
      <c r="C300" s="15">
        <v>42899.25</v>
      </c>
      <c r="D300" s="21">
        <v>388.55</v>
      </c>
      <c r="E300" s="19">
        <v>11</v>
      </c>
      <c r="F300" s="4">
        <f t="shared" si="12"/>
        <v>1.0999999999999999E-2</v>
      </c>
      <c r="G300" s="48"/>
      <c r="H300" s="49"/>
      <c r="I300" s="11"/>
      <c r="J300" s="9"/>
      <c r="K300" s="10">
        <f t="shared" si="13"/>
        <v>19.63754496</v>
      </c>
      <c r="L300" s="58">
        <f t="shared" si="14"/>
        <v>-368.91245504</v>
      </c>
      <c r="M300" s="60"/>
      <c r="N300" s="61"/>
      <c r="O300" s="30"/>
    </row>
    <row r="301" spans="3:15" ht="25.8" x14ac:dyDescent="0.5">
      <c r="C301" s="15">
        <v>42899.291666666657</v>
      </c>
      <c r="D301" s="21">
        <v>439.95</v>
      </c>
      <c r="E301" s="19">
        <v>148</v>
      </c>
      <c r="F301" s="4">
        <f t="shared" si="12"/>
        <v>0.14799999999999999</v>
      </c>
      <c r="G301" s="48"/>
      <c r="H301" s="49"/>
      <c r="I301" s="11"/>
      <c r="J301" s="9"/>
      <c r="K301" s="10">
        <f t="shared" si="13"/>
        <v>264.21424128000001</v>
      </c>
      <c r="L301" s="58">
        <f t="shared" si="14"/>
        <v>-175.73575871999998</v>
      </c>
      <c r="M301" s="60"/>
      <c r="N301" s="61"/>
      <c r="O301" s="30"/>
    </row>
    <row r="302" spans="3:15" ht="25.8" x14ac:dyDescent="0.5">
      <c r="C302" s="15">
        <v>42899.333333333343</v>
      </c>
      <c r="D302" s="21">
        <v>460.5</v>
      </c>
      <c r="E302" s="19">
        <v>287</v>
      </c>
      <c r="F302" s="4">
        <f t="shared" si="12"/>
        <v>0.28699999999999998</v>
      </c>
      <c r="G302" s="48"/>
      <c r="H302" s="49"/>
      <c r="I302" s="11"/>
      <c r="J302" s="9"/>
      <c r="K302" s="10">
        <f t="shared" si="13"/>
        <v>512.36140031999992</v>
      </c>
      <c r="L302" s="58">
        <f t="shared" si="14"/>
        <v>51.861400319999916</v>
      </c>
      <c r="M302" s="60"/>
      <c r="N302" s="61"/>
      <c r="O302" s="30"/>
    </row>
    <row r="303" spans="3:15" ht="25.8" x14ac:dyDescent="0.5">
      <c r="C303" s="15">
        <v>42899.375</v>
      </c>
      <c r="D303" s="21">
        <v>609.04999999999995</v>
      </c>
      <c r="E303" s="19">
        <v>413.66666666666657</v>
      </c>
      <c r="F303" s="4">
        <f t="shared" si="12"/>
        <v>0.41366666666666657</v>
      </c>
      <c r="G303" s="48"/>
      <c r="H303" s="49"/>
      <c r="I303" s="11"/>
      <c r="J303" s="9"/>
      <c r="K303" s="10">
        <f t="shared" si="13"/>
        <v>738.49070591999987</v>
      </c>
      <c r="L303" s="58">
        <f t="shared" si="14"/>
        <v>129.44070591999991</v>
      </c>
      <c r="M303" s="60"/>
      <c r="N303" s="61"/>
      <c r="O303" s="30"/>
    </row>
    <row r="304" spans="3:15" ht="25.8" x14ac:dyDescent="0.5">
      <c r="C304" s="15">
        <v>42899.416666666657</v>
      </c>
      <c r="D304" s="21">
        <v>697.2</v>
      </c>
      <c r="E304" s="19">
        <v>582.16666666666663</v>
      </c>
      <c r="F304" s="4">
        <f t="shared" si="12"/>
        <v>0.58216666666666661</v>
      </c>
      <c r="G304" s="48"/>
      <c r="H304" s="49"/>
      <c r="I304" s="11"/>
      <c r="J304" s="9"/>
      <c r="K304" s="10">
        <f t="shared" si="13"/>
        <v>1039.3021900799999</v>
      </c>
      <c r="L304" s="58">
        <f t="shared" si="14"/>
        <v>342.1021900799999</v>
      </c>
      <c r="M304" s="60"/>
      <c r="N304" s="61"/>
      <c r="O304" s="30"/>
    </row>
    <row r="305" spans="3:15" ht="25.8" x14ac:dyDescent="0.5">
      <c r="C305" s="15">
        <v>42899.458333333343</v>
      </c>
      <c r="D305" s="21">
        <v>792.1</v>
      </c>
      <c r="E305" s="19">
        <v>757.33333333333326</v>
      </c>
      <c r="F305" s="4">
        <f t="shared" si="12"/>
        <v>0.7573333333333333</v>
      </c>
      <c r="G305" s="48"/>
      <c r="H305" s="49"/>
      <c r="I305" s="11"/>
      <c r="J305" s="9"/>
      <c r="K305" s="10">
        <f t="shared" si="13"/>
        <v>1352.0152166399998</v>
      </c>
      <c r="L305" s="58">
        <f t="shared" si="14"/>
        <v>559.91521663999981</v>
      </c>
      <c r="M305" s="60"/>
      <c r="N305" s="61"/>
      <c r="O305" s="30"/>
    </row>
    <row r="306" spans="3:15" ht="25.8" x14ac:dyDescent="0.5">
      <c r="C306" s="15">
        <v>42899.5</v>
      </c>
      <c r="D306" s="21">
        <v>823.8</v>
      </c>
      <c r="E306" s="19">
        <v>853.83333333333326</v>
      </c>
      <c r="F306" s="4">
        <f t="shared" si="12"/>
        <v>0.85383333333333322</v>
      </c>
      <c r="G306" s="48"/>
      <c r="H306" s="49"/>
      <c r="I306" s="11"/>
      <c r="J306" s="9"/>
      <c r="K306" s="10">
        <f t="shared" si="13"/>
        <v>1524.2900428799999</v>
      </c>
      <c r="L306" s="58">
        <f t="shared" si="14"/>
        <v>700.49004287999992</v>
      </c>
      <c r="M306" s="60"/>
      <c r="N306" s="61"/>
      <c r="O306" s="30"/>
    </row>
    <row r="307" spans="3:15" ht="25.8" x14ac:dyDescent="0.5">
      <c r="C307" s="15">
        <v>42899.541666666657</v>
      </c>
      <c r="D307" s="21">
        <v>844.65</v>
      </c>
      <c r="E307" s="19">
        <v>879.66666666666663</v>
      </c>
      <c r="F307" s="4">
        <f t="shared" si="12"/>
        <v>0.8796666666666666</v>
      </c>
      <c r="G307" s="48"/>
      <c r="H307" s="49"/>
      <c r="I307" s="11"/>
      <c r="J307" s="9"/>
      <c r="K307" s="10">
        <f t="shared" si="13"/>
        <v>1570.4085196799999</v>
      </c>
      <c r="L307" s="58">
        <f t="shared" si="14"/>
        <v>725.75851967999995</v>
      </c>
      <c r="M307" s="60"/>
      <c r="N307" s="61"/>
      <c r="O307" s="30"/>
    </row>
    <row r="308" spans="3:15" ht="25.8" x14ac:dyDescent="0.5">
      <c r="C308" s="15">
        <v>42899.583333333343</v>
      </c>
      <c r="D308" s="21">
        <v>797.3</v>
      </c>
      <c r="E308" s="19">
        <v>861.66666666666652</v>
      </c>
      <c r="F308" s="4">
        <f t="shared" si="12"/>
        <v>0.86166666666666647</v>
      </c>
      <c r="G308" s="48"/>
      <c r="H308" s="49"/>
      <c r="I308" s="11"/>
      <c r="J308" s="9"/>
      <c r="K308" s="10">
        <f t="shared" si="13"/>
        <v>1538.2743551999997</v>
      </c>
      <c r="L308" s="58">
        <f t="shared" si="14"/>
        <v>740.97435519999976</v>
      </c>
      <c r="M308" s="60"/>
      <c r="N308" s="61"/>
      <c r="O308" s="30"/>
    </row>
    <row r="309" spans="3:15" ht="25.8" x14ac:dyDescent="0.5">
      <c r="C309" s="15">
        <v>42899.625</v>
      </c>
      <c r="D309" s="21">
        <v>752.85</v>
      </c>
      <c r="E309" s="19">
        <v>798</v>
      </c>
      <c r="F309" s="4">
        <f t="shared" si="12"/>
        <v>0.79800000000000004</v>
      </c>
      <c r="G309" s="48"/>
      <c r="H309" s="49"/>
      <c r="I309" s="11"/>
      <c r="J309" s="9"/>
      <c r="K309" s="10">
        <f t="shared" si="13"/>
        <v>1424.6146252800002</v>
      </c>
      <c r="L309" s="58">
        <f t="shared" si="14"/>
        <v>671.76462528000013</v>
      </c>
      <c r="M309" s="60"/>
      <c r="N309" s="61"/>
      <c r="O309" s="30"/>
    </row>
    <row r="310" spans="3:15" ht="25.8" x14ac:dyDescent="0.5">
      <c r="C310" s="15">
        <v>42899.666666666657</v>
      </c>
      <c r="D310" s="21">
        <v>678.35</v>
      </c>
      <c r="E310" s="19">
        <v>688.66666666666663</v>
      </c>
      <c r="F310" s="4">
        <f t="shared" si="12"/>
        <v>0.68866666666666665</v>
      </c>
      <c r="G310" s="48"/>
      <c r="H310" s="49"/>
      <c r="I310" s="11"/>
      <c r="J310" s="9"/>
      <c r="K310" s="10">
        <f t="shared" si="13"/>
        <v>1229.4293299199999</v>
      </c>
      <c r="L310" s="58">
        <f t="shared" si="14"/>
        <v>551.07932991999985</v>
      </c>
      <c r="M310" s="60"/>
      <c r="N310" s="61"/>
      <c r="O310" s="30"/>
    </row>
    <row r="311" spans="3:15" ht="25.8" x14ac:dyDescent="0.5">
      <c r="C311" s="15">
        <v>42899.708333333343</v>
      </c>
      <c r="D311" s="21">
        <v>605.70000000000005</v>
      </c>
      <c r="E311" s="19">
        <v>542.16666666666652</v>
      </c>
      <c r="F311" s="4">
        <f t="shared" si="12"/>
        <v>0.54216666666666646</v>
      </c>
      <c r="G311" s="48"/>
      <c r="H311" s="49"/>
      <c r="I311" s="11"/>
      <c r="J311" s="9"/>
      <c r="K311" s="10">
        <f t="shared" si="13"/>
        <v>967.8929356799996</v>
      </c>
      <c r="L311" s="58">
        <f t="shared" si="14"/>
        <v>362.19293567999955</v>
      </c>
      <c r="M311" s="60"/>
      <c r="N311" s="61"/>
      <c r="O311" s="30"/>
    </row>
    <row r="312" spans="3:15" ht="25.8" x14ac:dyDescent="0.5">
      <c r="C312" s="15">
        <v>42899.75</v>
      </c>
      <c r="D312" s="21">
        <v>553.1</v>
      </c>
      <c r="E312" s="19">
        <v>369.83333333333331</v>
      </c>
      <c r="F312" s="4">
        <f t="shared" si="12"/>
        <v>0.36983333333333329</v>
      </c>
      <c r="G312" s="48"/>
      <c r="H312" s="49"/>
      <c r="I312" s="11"/>
      <c r="J312" s="9"/>
      <c r="K312" s="10">
        <f t="shared" si="13"/>
        <v>660.23806463999995</v>
      </c>
      <c r="L312" s="58">
        <f t="shared" si="14"/>
        <v>107.13806463999993</v>
      </c>
      <c r="M312" s="62">
        <f>SUM(L302:L312)</f>
        <v>4942.7173862399986</v>
      </c>
      <c r="N312" s="61"/>
      <c r="O312" s="30"/>
    </row>
    <row r="313" spans="3:15" ht="25.8" x14ac:dyDescent="0.5">
      <c r="C313" s="15">
        <v>42899.791666666657</v>
      </c>
      <c r="D313" s="21">
        <v>535.85</v>
      </c>
      <c r="E313" s="19">
        <v>195.5</v>
      </c>
      <c r="F313" s="4">
        <f t="shared" si="12"/>
        <v>0.19550000000000001</v>
      </c>
      <c r="G313" s="48"/>
      <c r="H313" s="49"/>
      <c r="I313" s="11"/>
      <c r="J313" s="9"/>
      <c r="K313" s="10">
        <f t="shared" si="13"/>
        <v>349.01273087999999</v>
      </c>
      <c r="L313" s="58">
        <f t="shared" si="14"/>
        <v>-186.83726912000003</v>
      </c>
      <c r="M313" s="62">
        <f>ABS(SUM(L313:L317,L294:L301))</f>
        <v>4684.8696153600004</v>
      </c>
      <c r="N313" s="63">
        <f>MAX(M312:M313)</f>
        <v>4942.7173862399986</v>
      </c>
      <c r="O313" s="30"/>
    </row>
    <row r="314" spans="3:15" ht="25.8" x14ac:dyDescent="0.5">
      <c r="C314" s="15">
        <v>42899.833333333343</v>
      </c>
      <c r="D314" s="21">
        <v>502.8</v>
      </c>
      <c r="E314" s="19">
        <v>36.166666666666657</v>
      </c>
      <c r="F314" s="4">
        <f t="shared" si="12"/>
        <v>3.6166666666666659E-2</v>
      </c>
      <c r="G314" s="50" t="s">
        <v>26</v>
      </c>
      <c r="H314" s="49"/>
      <c r="I314" s="11"/>
      <c r="J314" s="9"/>
      <c r="K314" s="10">
        <f t="shared" si="13"/>
        <v>64.565867519999983</v>
      </c>
      <c r="L314" s="58">
        <f t="shared" si="14"/>
        <v>-438.23413248000003</v>
      </c>
      <c r="M314" s="60"/>
      <c r="N314" s="61"/>
      <c r="O314" s="30"/>
    </row>
    <row r="315" spans="3:15" ht="25.8" x14ac:dyDescent="0.5">
      <c r="C315" s="15">
        <v>42899.875</v>
      </c>
      <c r="D315" s="21">
        <v>470.75</v>
      </c>
      <c r="E315" s="19">
        <v>0</v>
      </c>
      <c r="F315" s="4">
        <f t="shared" si="12"/>
        <v>0</v>
      </c>
      <c r="G315" s="48">
        <f>G316/(0.11*0.96*0.9*G317)</f>
        <v>18418.590366264787</v>
      </c>
      <c r="H315" s="49">
        <f>G316/(0.11*0.9*0.96*G317)</f>
        <v>18418.590366264787</v>
      </c>
      <c r="I315" s="11"/>
      <c r="J315" s="9"/>
      <c r="K315" s="10">
        <f t="shared" si="13"/>
        <v>0</v>
      </c>
      <c r="L315" s="58">
        <f t="shared" si="14"/>
        <v>-470.75</v>
      </c>
      <c r="M315" s="60"/>
      <c r="N315" s="61"/>
      <c r="O315" s="30"/>
    </row>
    <row r="316" spans="3:15" ht="25.8" x14ac:dyDescent="0.5">
      <c r="C316" s="15">
        <v>42899.916666666657</v>
      </c>
      <c r="D316" s="21">
        <v>430.1</v>
      </c>
      <c r="E316" s="19">
        <v>0</v>
      </c>
      <c r="F316" s="4">
        <f t="shared" si="12"/>
        <v>0</v>
      </c>
      <c r="G316" s="51">
        <f>SUM(D294:D317)</f>
        <v>12996.900000000001</v>
      </c>
      <c r="H316" s="49"/>
      <c r="I316" s="11"/>
      <c r="J316" s="9"/>
      <c r="K316" s="10">
        <f t="shared" si="13"/>
        <v>0</v>
      </c>
      <c r="L316" s="58">
        <f t="shared" si="14"/>
        <v>-430.1</v>
      </c>
      <c r="M316" s="60"/>
      <c r="N316" s="61"/>
      <c r="O316" s="30"/>
    </row>
    <row r="317" spans="3:15" ht="25.8" x14ac:dyDescent="0.5">
      <c r="C317" s="15">
        <v>42899.958333333343</v>
      </c>
      <c r="D317" s="21">
        <v>402.3</v>
      </c>
      <c r="E317" s="19">
        <v>0</v>
      </c>
      <c r="F317" s="4">
        <f t="shared" si="12"/>
        <v>0</v>
      </c>
      <c r="G317" s="52">
        <f>SUM(F294:F317)</f>
        <v>7.4246666666666661</v>
      </c>
      <c r="H317" s="49"/>
      <c r="I317" s="11"/>
      <c r="J317" s="9"/>
      <c r="K317" s="10">
        <f t="shared" si="13"/>
        <v>0</v>
      </c>
      <c r="L317" s="58">
        <f t="shared" si="14"/>
        <v>-402.3</v>
      </c>
      <c r="M317" s="60"/>
      <c r="N317" s="61"/>
      <c r="O317" s="30"/>
    </row>
    <row r="318" spans="3:15" ht="25.8" x14ac:dyDescent="0.5">
      <c r="C318" s="15">
        <v>42900</v>
      </c>
      <c r="D318" s="21">
        <v>361</v>
      </c>
      <c r="E318" s="19">
        <v>0</v>
      </c>
      <c r="F318" s="4">
        <f t="shared" si="12"/>
        <v>0</v>
      </c>
      <c r="G318" s="48"/>
      <c r="H318" s="49"/>
      <c r="I318" s="11"/>
      <c r="J318" s="9"/>
      <c r="K318" s="10">
        <f t="shared" si="13"/>
        <v>0</v>
      </c>
      <c r="L318" s="58">
        <f t="shared" si="14"/>
        <v>-361</v>
      </c>
      <c r="M318" s="60"/>
      <c r="N318" s="61"/>
      <c r="O318" s="30"/>
    </row>
    <row r="319" spans="3:15" ht="25.8" x14ac:dyDescent="0.5">
      <c r="C319" s="15">
        <v>42900.041666666657</v>
      </c>
      <c r="D319" s="21">
        <v>354.45</v>
      </c>
      <c r="E319" s="19">
        <v>0</v>
      </c>
      <c r="F319" s="4">
        <f t="shared" si="12"/>
        <v>0</v>
      </c>
      <c r="G319" s="48"/>
      <c r="H319" s="49"/>
      <c r="I319" s="11"/>
      <c r="J319" s="9"/>
      <c r="K319" s="10">
        <f t="shared" si="13"/>
        <v>0</v>
      </c>
      <c r="L319" s="58">
        <f t="shared" si="14"/>
        <v>-354.45</v>
      </c>
      <c r="M319" s="60"/>
      <c r="N319" s="61"/>
      <c r="O319" s="30"/>
    </row>
    <row r="320" spans="3:15" ht="25.8" x14ac:dyDescent="0.5">
      <c r="C320" s="15">
        <v>42900.083333333343</v>
      </c>
      <c r="D320" s="21">
        <v>350.15</v>
      </c>
      <c r="E320" s="19">
        <v>0</v>
      </c>
      <c r="F320" s="4">
        <f t="shared" si="12"/>
        <v>0</v>
      </c>
      <c r="G320" s="48"/>
      <c r="H320" s="49"/>
      <c r="I320" s="11"/>
      <c r="J320" s="9"/>
      <c r="K320" s="10">
        <f t="shared" si="13"/>
        <v>0</v>
      </c>
      <c r="L320" s="58">
        <f t="shared" si="14"/>
        <v>-350.15</v>
      </c>
      <c r="M320" s="60"/>
      <c r="N320" s="61"/>
      <c r="O320" s="30"/>
    </row>
    <row r="321" spans="3:15" ht="25.8" x14ac:dyDescent="0.5">
      <c r="C321" s="15">
        <v>42900.125</v>
      </c>
      <c r="D321" s="21">
        <v>345.65</v>
      </c>
      <c r="E321" s="19">
        <v>0</v>
      </c>
      <c r="F321" s="4">
        <f t="shared" si="12"/>
        <v>0</v>
      </c>
      <c r="G321" s="48"/>
      <c r="H321" s="49"/>
      <c r="I321" s="11"/>
      <c r="J321" s="9"/>
      <c r="K321" s="10">
        <f t="shared" si="13"/>
        <v>0</v>
      </c>
      <c r="L321" s="58">
        <f t="shared" si="14"/>
        <v>-345.65</v>
      </c>
      <c r="M321" s="60"/>
      <c r="N321" s="61"/>
      <c r="O321" s="30"/>
    </row>
    <row r="322" spans="3:15" ht="25.8" x14ac:dyDescent="0.5">
      <c r="C322" s="15">
        <v>42900.166666666657</v>
      </c>
      <c r="D322" s="21">
        <v>343.45</v>
      </c>
      <c r="E322" s="19">
        <v>0</v>
      </c>
      <c r="F322" s="4">
        <f t="shared" si="12"/>
        <v>0</v>
      </c>
      <c r="G322" s="48"/>
      <c r="H322" s="49"/>
      <c r="I322" s="11"/>
      <c r="J322" s="9"/>
      <c r="K322" s="10">
        <f t="shared" si="13"/>
        <v>0</v>
      </c>
      <c r="L322" s="58">
        <f t="shared" si="14"/>
        <v>-343.45</v>
      </c>
      <c r="M322" s="60"/>
      <c r="N322" s="61"/>
      <c r="O322" s="30"/>
    </row>
    <row r="323" spans="3:15" ht="25.8" x14ac:dyDescent="0.5">
      <c r="C323" s="15">
        <v>42900.208333333343</v>
      </c>
      <c r="D323" s="21">
        <v>373.6</v>
      </c>
      <c r="E323" s="19">
        <v>0</v>
      </c>
      <c r="F323" s="4">
        <f t="shared" si="12"/>
        <v>0</v>
      </c>
      <c r="G323" s="48"/>
      <c r="H323" s="49"/>
      <c r="I323" s="11"/>
      <c r="J323" s="9"/>
      <c r="K323" s="10">
        <f t="shared" si="13"/>
        <v>0</v>
      </c>
      <c r="L323" s="58">
        <f t="shared" si="14"/>
        <v>-373.6</v>
      </c>
      <c r="M323" s="60"/>
      <c r="N323" s="61"/>
      <c r="O323" s="30"/>
    </row>
    <row r="324" spans="3:15" ht="25.8" x14ac:dyDescent="0.5">
      <c r="C324" s="15">
        <v>42900.25</v>
      </c>
      <c r="D324" s="21">
        <v>382.9</v>
      </c>
      <c r="E324" s="19">
        <v>29.166666666666661</v>
      </c>
      <c r="F324" s="4">
        <f t="shared" si="12"/>
        <v>2.916666666666666E-2</v>
      </c>
      <c r="G324" s="48"/>
      <c r="H324" s="49"/>
      <c r="I324" s="11"/>
      <c r="J324" s="9"/>
      <c r="K324" s="10">
        <f t="shared" si="13"/>
        <v>52.069247999999988</v>
      </c>
      <c r="L324" s="58">
        <f t="shared" si="14"/>
        <v>-330.83075199999996</v>
      </c>
      <c r="M324" s="60"/>
      <c r="N324" s="61"/>
      <c r="O324" s="30"/>
    </row>
    <row r="325" spans="3:15" ht="25.8" x14ac:dyDescent="0.5">
      <c r="C325" s="15">
        <v>42900.291666666657</v>
      </c>
      <c r="D325" s="21">
        <v>483.8</v>
      </c>
      <c r="E325" s="19">
        <v>183.33333333333329</v>
      </c>
      <c r="F325" s="4">
        <f t="shared" si="12"/>
        <v>0.18333333333333329</v>
      </c>
      <c r="G325" s="48"/>
      <c r="H325" s="49"/>
      <c r="I325" s="11"/>
      <c r="J325" s="9"/>
      <c r="K325" s="10">
        <f t="shared" si="13"/>
        <v>327.29241599999995</v>
      </c>
      <c r="L325" s="58">
        <f t="shared" si="14"/>
        <v>-156.50758400000007</v>
      </c>
      <c r="M325" s="60"/>
      <c r="N325" s="61"/>
      <c r="O325" s="30"/>
    </row>
    <row r="326" spans="3:15" ht="25.8" x14ac:dyDescent="0.5">
      <c r="C326" s="15">
        <v>42900.333333333343</v>
      </c>
      <c r="D326" s="21">
        <v>488.45</v>
      </c>
      <c r="E326" s="19">
        <v>351.99999999999989</v>
      </c>
      <c r="F326" s="4">
        <f t="shared" si="12"/>
        <v>0.35199999999999987</v>
      </c>
      <c r="G326" s="48"/>
      <c r="H326" s="49"/>
      <c r="I326" s="11"/>
      <c r="J326" s="9"/>
      <c r="K326" s="10">
        <f t="shared" si="13"/>
        <v>628.40143871999976</v>
      </c>
      <c r="L326" s="58">
        <f t="shared" si="14"/>
        <v>139.95143871999977</v>
      </c>
      <c r="M326" s="60"/>
      <c r="N326" s="61"/>
      <c r="O326" s="30"/>
    </row>
    <row r="327" spans="3:15" ht="25.8" x14ac:dyDescent="0.5">
      <c r="C327" s="15">
        <v>42900.375</v>
      </c>
      <c r="D327" s="21">
        <v>586.35</v>
      </c>
      <c r="E327" s="19">
        <v>512.83333333333326</v>
      </c>
      <c r="F327" s="4">
        <f t="shared" ref="F327:F390" si="15">E327/1000</f>
        <v>0.51283333333333325</v>
      </c>
      <c r="G327" s="48"/>
      <c r="H327" s="49"/>
      <c r="I327" s="11"/>
      <c r="J327" s="9"/>
      <c r="K327" s="10">
        <f t="shared" ref="K327:K390" si="16">0.11*0.9*0.96*18784*F327</f>
        <v>915.5261491199999</v>
      </c>
      <c r="L327" s="58">
        <f t="shared" ref="L327:L390" si="17">K327-D327</f>
        <v>329.17614911999988</v>
      </c>
      <c r="M327" s="60"/>
      <c r="N327" s="61"/>
      <c r="O327" s="30"/>
    </row>
    <row r="328" spans="3:15" ht="25.8" x14ac:dyDescent="0.5">
      <c r="C328" s="15">
        <v>42900.416666666657</v>
      </c>
      <c r="D328" s="21">
        <v>685.85</v>
      </c>
      <c r="E328" s="19">
        <v>660.66666666666663</v>
      </c>
      <c r="F328" s="4">
        <f t="shared" si="15"/>
        <v>0.66066666666666662</v>
      </c>
      <c r="G328" s="48"/>
      <c r="H328" s="49"/>
      <c r="I328" s="11"/>
      <c r="J328" s="9"/>
      <c r="K328" s="10">
        <f t="shared" si="16"/>
        <v>1179.44285184</v>
      </c>
      <c r="L328" s="58">
        <f t="shared" si="17"/>
        <v>493.59285183999998</v>
      </c>
      <c r="M328" s="60"/>
      <c r="N328" s="61"/>
      <c r="O328" s="30"/>
    </row>
    <row r="329" spans="3:15" ht="25.8" x14ac:dyDescent="0.5">
      <c r="C329" s="15">
        <v>42900.458333333343</v>
      </c>
      <c r="D329" s="21">
        <v>871.95</v>
      </c>
      <c r="E329" s="19">
        <v>779.5</v>
      </c>
      <c r="F329" s="4">
        <f t="shared" si="15"/>
        <v>0.77949999999999997</v>
      </c>
      <c r="G329" s="48"/>
      <c r="H329" s="49"/>
      <c r="I329" s="11"/>
      <c r="J329" s="9"/>
      <c r="K329" s="10">
        <f t="shared" si="16"/>
        <v>1391.5878451199999</v>
      </c>
      <c r="L329" s="58">
        <f t="shared" si="17"/>
        <v>519.63784511999984</v>
      </c>
      <c r="M329" s="60"/>
      <c r="N329" s="61"/>
      <c r="O329" s="30"/>
    </row>
    <row r="330" spans="3:15" ht="25.8" x14ac:dyDescent="0.5">
      <c r="C330" s="15">
        <v>42900.5</v>
      </c>
      <c r="D330" s="21">
        <v>891.7</v>
      </c>
      <c r="E330" s="19">
        <v>854.5</v>
      </c>
      <c r="F330" s="4">
        <f t="shared" si="15"/>
        <v>0.85450000000000004</v>
      </c>
      <c r="G330" s="48"/>
      <c r="H330" s="49"/>
      <c r="I330" s="11"/>
      <c r="J330" s="9"/>
      <c r="K330" s="10">
        <f t="shared" si="16"/>
        <v>1525.48019712</v>
      </c>
      <c r="L330" s="58">
        <f t="shared" si="17"/>
        <v>633.78019711999991</v>
      </c>
      <c r="M330" s="60"/>
      <c r="N330" s="61"/>
      <c r="O330" s="30"/>
    </row>
    <row r="331" spans="3:15" ht="25.8" x14ac:dyDescent="0.5">
      <c r="C331" s="15">
        <v>42900.541666666657</v>
      </c>
      <c r="D331" s="21">
        <v>894.65</v>
      </c>
      <c r="E331" s="19">
        <v>881.66666666666652</v>
      </c>
      <c r="F331" s="4">
        <f t="shared" si="15"/>
        <v>0.88166666666666649</v>
      </c>
      <c r="G331" s="48"/>
      <c r="H331" s="49"/>
      <c r="I331" s="11"/>
      <c r="J331" s="9"/>
      <c r="K331" s="10">
        <f t="shared" si="16"/>
        <v>1573.9789823999997</v>
      </c>
      <c r="L331" s="58">
        <f t="shared" si="17"/>
        <v>679.32898239999975</v>
      </c>
      <c r="M331" s="60"/>
      <c r="N331" s="61"/>
      <c r="O331" s="30"/>
    </row>
    <row r="332" spans="3:15" ht="25.8" x14ac:dyDescent="0.5">
      <c r="C332" s="15">
        <v>42900.583333333343</v>
      </c>
      <c r="D332" s="21">
        <v>895.9</v>
      </c>
      <c r="E332" s="19">
        <v>862.49999999999989</v>
      </c>
      <c r="F332" s="4">
        <f t="shared" si="15"/>
        <v>0.86249999999999993</v>
      </c>
      <c r="G332" s="48"/>
      <c r="H332" s="49"/>
      <c r="I332" s="11"/>
      <c r="J332" s="9"/>
      <c r="K332" s="10">
        <f t="shared" si="16"/>
        <v>1539.7620479999998</v>
      </c>
      <c r="L332" s="58">
        <f t="shared" si="17"/>
        <v>643.86204799999985</v>
      </c>
      <c r="M332" s="60"/>
      <c r="N332" s="61"/>
      <c r="O332" s="30"/>
    </row>
    <row r="333" spans="3:15" ht="25.8" x14ac:dyDescent="0.5">
      <c r="C333" s="15">
        <v>42900.625</v>
      </c>
      <c r="D333" s="21">
        <v>841.7</v>
      </c>
      <c r="E333" s="19">
        <v>793.66666666666663</v>
      </c>
      <c r="F333" s="4">
        <f t="shared" si="15"/>
        <v>0.79366666666666663</v>
      </c>
      <c r="G333" s="48"/>
      <c r="H333" s="49"/>
      <c r="I333" s="11"/>
      <c r="J333" s="9"/>
      <c r="K333" s="10">
        <f t="shared" si="16"/>
        <v>1416.8786227199998</v>
      </c>
      <c r="L333" s="58">
        <f t="shared" si="17"/>
        <v>575.17862271999979</v>
      </c>
      <c r="M333" s="60"/>
      <c r="N333" s="61"/>
      <c r="O333" s="30"/>
    </row>
    <row r="334" spans="3:15" ht="25.8" x14ac:dyDescent="0.5">
      <c r="C334" s="15">
        <v>42900.666666666657</v>
      </c>
      <c r="D334" s="21">
        <v>728.75</v>
      </c>
      <c r="E334" s="19">
        <v>680.16666666666663</v>
      </c>
      <c r="F334" s="4">
        <f t="shared" si="15"/>
        <v>0.68016666666666659</v>
      </c>
      <c r="G334" s="48"/>
      <c r="H334" s="49"/>
      <c r="I334" s="11"/>
      <c r="J334" s="9"/>
      <c r="K334" s="10">
        <f t="shared" si="16"/>
        <v>1214.2548633599999</v>
      </c>
      <c r="L334" s="58">
        <f t="shared" si="17"/>
        <v>485.50486335999994</v>
      </c>
      <c r="M334" s="60"/>
      <c r="N334" s="61"/>
      <c r="O334" s="30"/>
    </row>
    <row r="335" spans="3:15" ht="25.8" x14ac:dyDescent="0.5">
      <c r="C335" s="15">
        <v>42900.708333333343</v>
      </c>
      <c r="D335" s="21">
        <v>676</v>
      </c>
      <c r="E335" s="19">
        <v>532.83333333333326</v>
      </c>
      <c r="F335" s="4">
        <f t="shared" si="15"/>
        <v>0.53283333333333327</v>
      </c>
      <c r="G335" s="48"/>
      <c r="H335" s="49"/>
      <c r="I335" s="11"/>
      <c r="J335" s="9"/>
      <c r="K335" s="10">
        <f t="shared" si="16"/>
        <v>951.2307763199999</v>
      </c>
      <c r="L335" s="58">
        <f t="shared" si="17"/>
        <v>275.2307763199999</v>
      </c>
      <c r="M335" s="60"/>
      <c r="N335" s="61"/>
      <c r="O335" s="30"/>
    </row>
    <row r="336" spans="3:15" ht="25.8" x14ac:dyDescent="0.5">
      <c r="C336" s="15">
        <v>42900.75</v>
      </c>
      <c r="D336" s="21">
        <v>626.04999999999995</v>
      </c>
      <c r="E336" s="19">
        <v>364.5</v>
      </c>
      <c r="F336" s="4">
        <f t="shared" si="15"/>
        <v>0.36449999999999999</v>
      </c>
      <c r="G336" s="48"/>
      <c r="H336" s="49"/>
      <c r="I336" s="11"/>
      <c r="J336" s="9"/>
      <c r="K336" s="10">
        <f t="shared" si="16"/>
        <v>650.71683071999996</v>
      </c>
      <c r="L336" s="58">
        <f t="shared" si="17"/>
        <v>24.666830720000007</v>
      </c>
      <c r="M336" s="62">
        <f>SUM(L326:L336)</f>
        <v>4799.9106054399981</v>
      </c>
      <c r="N336" s="61"/>
      <c r="O336" s="30"/>
    </row>
    <row r="337" spans="3:15" ht="25.8" x14ac:dyDescent="0.5">
      <c r="C337" s="15">
        <v>42900.791666666657</v>
      </c>
      <c r="D337" s="21">
        <v>557.45000000000005</v>
      </c>
      <c r="E337" s="19">
        <v>192.6666666666666</v>
      </c>
      <c r="F337" s="4">
        <f t="shared" si="15"/>
        <v>0.1926666666666666</v>
      </c>
      <c r="G337" s="48"/>
      <c r="H337" s="49"/>
      <c r="I337" s="11"/>
      <c r="J337" s="9"/>
      <c r="K337" s="10">
        <f t="shared" si="16"/>
        <v>343.95457535999986</v>
      </c>
      <c r="L337" s="58">
        <f t="shared" si="17"/>
        <v>-213.49542464000018</v>
      </c>
      <c r="M337" s="62">
        <f>ABS(SUM(L337:L341,L318:L325))</f>
        <v>4543.4752774400004</v>
      </c>
      <c r="N337" s="63">
        <f>MAX(M336:M337)</f>
        <v>4799.9106054399981</v>
      </c>
      <c r="O337" s="30"/>
    </row>
    <row r="338" spans="3:15" ht="25.8" x14ac:dyDescent="0.5">
      <c r="C338" s="15">
        <v>42900.833333333343</v>
      </c>
      <c r="D338" s="21">
        <v>503.95</v>
      </c>
      <c r="E338" s="19">
        <v>36.666666666666657</v>
      </c>
      <c r="F338" s="4">
        <f t="shared" si="15"/>
        <v>3.666666666666666E-2</v>
      </c>
      <c r="G338" s="50" t="s">
        <v>26</v>
      </c>
      <c r="H338" s="49"/>
      <c r="I338" s="11"/>
      <c r="J338" s="9"/>
      <c r="K338" s="10">
        <f t="shared" si="16"/>
        <v>65.458483199999989</v>
      </c>
      <c r="L338" s="58">
        <f t="shared" si="17"/>
        <v>-438.4915168</v>
      </c>
      <c r="M338" s="60"/>
      <c r="N338" s="61"/>
      <c r="O338" s="30"/>
    </row>
    <row r="339" spans="3:15" ht="25.8" x14ac:dyDescent="0.5">
      <c r="C339" s="15">
        <v>42900.875</v>
      </c>
      <c r="D339" s="21">
        <v>472.1</v>
      </c>
      <c r="E339" s="19">
        <v>0</v>
      </c>
      <c r="F339" s="4">
        <f t="shared" si="15"/>
        <v>0</v>
      </c>
      <c r="G339" s="48">
        <f>G340/(0.11*0.96*0.9*G341)</f>
        <v>18434.343434343435</v>
      </c>
      <c r="H339" s="49">
        <f>G340/(0.11*0.9*0.96*G341)</f>
        <v>18434.343434343435</v>
      </c>
      <c r="I339" s="11"/>
      <c r="J339" s="9"/>
      <c r="K339" s="10">
        <f t="shared" si="16"/>
        <v>0</v>
      </c>
      <c r="L339" s="58">
        <f t="shared" si="17"/>
        <v>-472.1</v>
      </c>
      <c r="M339" s="60"/>
      <c r="N339" s="61"/>
      <c r="O339" s="30"/>
    </row>
    <row r="340" spans="3:15" ht="25.8" x14ac:dyDescent="0.5">
      <c r="C340" s="15">
        <v>42900.916666666657</v>
      </c>
      <c r="D340" s="21">
        <v>409.75</v>
      </c>
      <c r="E340" s="19">
        <v>0</v>
      </c>
      <c r="F340" s="4">
        <f t="shared" si="15"/>
        <v>0</v>
      </c>
      <c r="G340" s="51">
        <f>SUM(D318:D341)</f>
        <v>13519.600000000002</v>
      </c>
      <c r="H340" s="49"/>
      <c r="I340" s="11"/>
      <c r="J340" s="9"/>
      <c r="K340" s="10">
        <f t="shared" si="16"/>
        <v>0</v>
      </c>
      <c r="L340" s="58">
        <f t="shared" si="17"/>
        <v>-409.75</v>
      </c>
      <c r="M340" s="60"/>
      <c r="N340" s="61"/>
      <c r="O340" s="30"/>
    </row>
    <row r="341" spans="3:15" ht="25.8" x14ac:dyDescent="0.5">
      <c r="C341" s="15">
        <v>42900.958333333343</v>
      </c>
      <c r="D341" s="21">
        <v>394</v>
      </c>
      <c r="E341" s="19">
        <v>0</v>
      </c>
      <c r="F341" s="4">
        <f t="shared" si="15"/>
        <v>0</v>
      </c>
      <c r="G341" s="52">
        <f>SUM(F318:F341)</f>
        <v>7.7166666666666668</v>
      </c>
      <c r="H341" s="49"/>
      <c r="I341" s="11"/>
      <c r="J341" s="9"/>
      <c r="K341" s="10">
        <f t="shared" si="16"/>
        <v>0</v>
      </c>
      <c r="L341" s="58">
        <f t="shared" si="17"/>
        <v>-394</v>
      </c>
      <c r="M341" s="60"/>
      <c r="N341" s="61"/>
      <c r="O341" s="30"/>
    </row>
    <row r="342" spans="3:15" ht="25.8" x14ac:dyDescent="0.5">
      <c r="C342" s="15">
        <v>42901</v>
      </c>
      <c r="D342" s="21">
        <v>383.45</v>
      </c>
      <c r="E342" s="19">
        <v>0</v>
      </c>
      <c r="F342" s="4">
        <f t="shared" si="15"/>
        <v>0</v>
      </c>
      <c r="G342" s="48"/>
      <c r="H342" s="49"/>
      <c r="I342" s="11"/>
      <c r="J342" s="9"/>
      <c r="K342" s="10">
        <f t="shared" si="16"/>
        <v>0</v>
      </c>
      <c r="L342" s="58">
        <f t="shared" si="17"/>
        <v>-383.45</v>
      </c>
      <c r="M342" s="60"/>
      <c r="N342" s="61"/>
      <c r="O342" s="30"/>
    </row>
    <row r="343" spans="3:15" ht="25.8" x14ac:dyDescent="0.5">
      <c r="C343" s="15">
        <v>42901.041666666657</v>
      </c>
      <c r="D343" s="21">
        <v>374.75</v>
      </c>
      <c r="E343" s="19">
        <v>0</v>
      </c>
      <c r="F343" s="4">
        <f t="shared" si="15"/>
        <v>0</v>
      </c>
      <c r="G343" s="48"/>
      <c r="H343" s="49"/>
      <c r="I343" s="11"/>
      <c r="J343" s="9"/>
      <c r="K343" s="10">
        <f t="shared" si="16"/>
        <v>0</v>
      </c>
      <c r="L343" s="58">
        <f t="shared" si="17"/>
        <v>-374.75</v>
      </c>
      <c r="M343" s="60"/>
      <c r="N343" s="61"/>
      <c r="O343" s="30"/>
    </row>
    <row r="344" spans="3:15" ht="25.8" x14ac:dyDescent="0.5">
      <c r="C344" s="15">
        <v>42901.083333333343</v>
      </c>
      <c r="D344" s="21">
        <v>367.1</v>
      </c>
      <c r="E344" s="19">
        <v>0</v>
      </c>
      <c r="F344" s="4">
        <f t="shared" si="15"/>
        <v>0</v>
      </c>
      <c r="G344" s="48"/>
      <c r="H344" s="49"/>
      <c r="I344" s="11"/>
      <c r="J344" s="9"/>
      <c r="K344" s="10">
        <f t="shared" si="16"/>
        <v>0</v>
      </c>
      <c r="L344" s="58">
        <f t="shared" si="17"/>
        <v>-367.1</v>
      </c>
      <c r="M344" s="60"/>
      <c r="N344" s="61"/>
      <c r="O344" s="30"/>
    </row>
    <row r="345" spans="3:15" ht="25.8" x14ac:dyDescent="0.5">
      <c r="C345" s="15">
        <v>42901.125</v>
      </c>
      <c r="D345" s="21">
        <v>367.2</v>
      </c>
      <c r="E345" s="19">
        <v>0</v>
      </c>
      <c r="F345" s="4">
        <f t="shared" si="15"/>
        <v>0</v>
      </c>
      <c r="G345" s="48"/>
      <c r="H345" s="49"/>
      <c r="I345" s="11"/>
      <c r="J345" s="9"/>
      <c r="K345" s="10">
        <f t="shared" si="16"/>
        <v>0</v>
      </c>
      <c r="L345" s="58">
        <f t="shared" si="17"/>
        <v>-367.2</v>
      </c>
      <c r="M345" s="60"/>
      <c r="N345" s="61"/>
      <c r="O345" s="30"/>
    </row>
    <row r="346" spans="3:15" ht="25.8" x14ac:dyDescent="0.5">
      <c r="C346" s="15">
        <v>42901.166666666657</v>
      </c>
      <c r="D346" s="21">
        <v>370.75</v>
      </c>
      <c r="E346" s="19">
        <v>0</v>
      </c>
      <c r="F346" s="4">
        <f t="shared" si="15"/>
        <v>0</v>
      </c>
      <c r="G346" s="48"/>
      <c r="H346" s="49"/>
      <c r="I346" s="11"/>
      <c r="J346" s="9"/>
      <c r="K346" s="10">
        <f t="shared" si="16"/>
        <v>0</v>
      </c>
      <c r="L346" s="58">
        <f t="shared" si="17"/>
        <v>-370.75</v>
      </c>
      <c r="M346" s="60"/>
      <c r="N346" s="61"/>
      <c r="O346" s="30"/>
    </row>
    <row r="347" spans="3:15" ht="25.8" x14ac:dyDescent="0.5">
      <c r="C347" s="15">
        <v>42901.208333333343</v>
      </c>
      <c r="D347" s="21">
        <v>396.95</v>
      </c>
      <c r="E347" s="19">
        <v>0</v>
      </c>
      <c r="F347" s="4">
        <f t="shared" si="15"/>
        <v>0</v>
      </c>
      <c r="G347" s="48"/>
      <c r="H347" s="49"/>
      <c r="I347" s="11"/>
      <c r="J347" s="9"/>
      <c r="K347" s="10">
        <f t="shared" si="16"/>
        <v>0</v>
      </c>
      <c r="L347" s="58">
        <f t="shared" si="17"/>
        <v>-396.95</v>
      </c>
      <c r="M347" s="60"/>
      <c r="N347" s="61"/>
      <c r="O347" s="30"/>
    </row>
    <row r="348" spans="3:15" ht="25.8" x14ac:dyDescent="0.5">
      <c r="C348" s="15">
        <v>42901.25</v>
      </c>
      <c r="D348" s="21">
        <v>419.1</v>
      </c>
      <c r="E348" s="19">
        <v>25.333333333333329</v>
      </c>
      <c r="F348" s="4">
        <f t="shared" si="15"/>
        <v>2.5333333333333329E-2</v>
      </c>
      <c r="G348" s="48"/>
      <c r="H348" s="49"/>
      <c r="I348" s="11"/>
      <c r="J348" s="9"/>
      <c r="K348" s="10">
        <f t="shared" si="16"/>
        <v>45.22586111999999</v>
      </c>
      <c r="L348" s="58">
        <f t="shared" si="17"/>
        <v>-373.87413888000003</v>
      </c>
      <c r="M348" s="60"/>
      <c r="N348" s="61"/>
      <c r="O348" s="30"/>
    </row>
    <row r="349" spans="3:15" ht="25.8" x14ac:dyDescent="0.5">
      <c r="C349" s="15">
        <v>42901.291666666657</v>
      </c>
      <c r="D349" s="21">
        <v>480.25</v>
      </c>
      <c r="E349" s="19">
        <v>171.33333333333329</v>
      </c>
      <c r="F349" s="4">
        <f t="shared" si="15"/>
        <v>0.17133333333333328</v>
      </c>
      <c r="G349" s="48"/>
      <c r="H349" s="49"/>
      <c r="I349" s="11"/>
      <c r="J349" s="9"/>
      <c r="K349" s="10">
        <f t="shared" si="16"/>
        <v>305.86963967999992</v>
      </c>
      <c r="L349" s="58">
        <f t="shared" si="17"/>
        <v>-174.38036032000008</v>
      </c>
      <c r="M349" s="60"/>
      <c r="N349" s="61"/>
      <c r="O349" s="30"/>
    </row>
    <row r="350" spans="3:15" ht="25.8" x14ac:dyDescent="0.5">
      <c r="C350" s="15">
        <v>42901.333333333343</v>
      </c>
      <c r="D350" s="21">
        <v>609</v>
      </c>
      <c r="E350" s="19">
        <v>338.83333333333331</v>
      </c>
      <c r="F350" s="4">
        <f t="shared" si="15"/>
        <v>0.33883333333333332</v>
      </c>
      <c r="G350" s="48"/>
      <c r="H350" s="49"/>
      <c r="I350" s="11"/>
      <c r="J350" s="9"/>
      <c r="K350" s="10">
        <f t="shared" si="16"/>
        <v>604.89589247999993</v>
      </c>
      <c r="L350" s="58">
        <f t="shared" si="17"/>
        <v>-4.1041075200000705</v>
      </c>
      <c r="M350" s="60"/>
      <c r="N350" s="61"/>
      <c r="O350" s="30"/>
    </row>
    <row r="351" spans="3:15" ht="25.8" x14ac:dyDescent="0.5">
      <c r="C351" s="15">
        <v>42901.375</v>
      </c>
      <c r="D351" s="21">
        <v>673.2</v>
      </c>
      <c r="E351" s="19">
        <v>509.83333333333331</v>
      </c>
      <c r="F351" s="4">
        <f t="shared" si="15"/>
        <v>0.50983333333333336</v>
      </c>
      <c r="G351" s="48"/>
      <c r="H351" s="49"/>
      <c r="I351" s="11"/>
      <c r="J351" s="9"/>
      <c r="K351" s="10">
        <f t="shared" si="16"/>
        <v>910.17045504000009</v>
      </c>
      <c r="L351" s="58">
        <f t="shared" si="17"/>
        <v>236.97045504000005</v>
      </c>
      <c r="M351" s="60"/>
      <c r="N351" s="61"/>
      <c r="O351" s="30"/>
    </row>
    <row r="352" spans="3:15" ht="25.8" x14ac:dyDescent="0.5">
      <c r="C352" s="15">
        <v>42901.416666666657</v>
      </c>
      <c r="D352" s="21">
        <v>769.8</v>
      </c>
      <c r="E352" s="19">
        <v>662.83333333333326</v>
      </c>
      <c r="F352" s="4">
        <f t="shared" si="15"/>
        <v>0.66283333333333327</v>
      </c>
      <c r="G352" s="48"/>
      <c r="H352" s="49"/>
      <c r="I352" s="11"/>
      <c r="J352" s="9"/>
      <c r="K352" s="10">
        <f t="shared" si="16"/>
        <v>1183.3108531199998</v>
      </c>
      <c r="L352" s="58">
        <f t="shared" si="17"/>
        <v>413.51085311999987</v>
      </c>
      <c r="M352" s="60"/>
      <c r="N352" s="61"/>
      <c r="O352" s="30"/>
    </row>
    <row r="353" spans="3:15" ht="25.8" x14ac:dyDescent="0.5">
      <c r="C353" s="15">
        <v>42901.458333333343</v>
      </c>
      <c r="D353" s="21">
        <v>869.75</v>
      </c>
      <c r="E353" s="19">
        <v>779.33333333333326</v>
      </c>
      <c r="F353" s="4">
        <f t="shared" si="15"/>
        <v>0.77933333333333321</v>
      </c>
      <c r="G353" s="48"/>
      <c r="H353" s="49"/>
      <c r="I353" s="11"/>
      <c r="J353" s="9"/>
      <c r="K353" s="10">
        <f t="shared" si="16"/>
        <v>1391.2903065599999</v>
      </c>
      <c r="L353" s="58">
        <f t="shared" si="17"/>
        <v>521.54030655999986</v>
      </c>
      <c r="M353" s="60"/>
      <c r="N353" s="61"/>
      <c r="O353" s="30"/>
    </row>
    <row r="354" spans="3:15" ht="25.8" x14ac:dyDescent="0.5">
      <c r="C354" s="15">
        <v>42901.5</v>
      </c>
      <c r="D354" s="21">
        <v>964.7</v>
      </c>
      <c r="E354" s="19">
        <v>851.16666666666652</v>
      </c>
      <c r="F354" s="4">
        <f t="shared" si="15"/>
        <v>0.85116666666666652</v>
      </c>
      <c r="G354" s="48"/>
      <c r="H354" s="49"/>
      <c r="I354" s="11"/>
      <c r="J354" s="9"/>
      <c r="K354" s="10">
        <f t="shared" si="16"/>
        <v>1519.5294259199998</v>
      </c>
      <c r="L354" s="58">
        <f t="shared" si="17"/>
        <v>554.82942591999972</v>
      </c>
      <c r="M354" s="60"/>
      <c r="N354" s="61"/>
      <c r="O354" s="30"/>
    </row>
    <row r="355" spans="3:15" ht="25.8" x14ac:dyDescent="0.5">
      <c r="C355" s="15">
        <v>42901.541666666657</v>
      </c>
      <c r="D355" s="21">
        <v>980.05</v>
      </c>
      <c r="E355" s="19">
        <v>878.99999999999977</v>
      </c>
      <c r="F355" s="4">
        <f t="shared" si="15"/>
        <v>0.87899999999999978</v>
      </c>
      <c r="G355" s="48"/>
      <c r="H355" s="49"/>
      <c r="I355" s="11"/>
      <c r="J355" s="9"/>
      <c r="K355" s="10">
        <f t="shared" si="16"/>
        <v>1569.2183654399996</v>
      </c>
      <c r="L355" s="58">
        <f t="shared" si="17"/>
        <v>589.16836543999966</v>
      </c>
      <c r="M355" s="60"/>
      <c r="N355" s="61"/>
      <c r="O355" s="30"/>
    </row>
    <row r="356" spans="3:15" ht="25.8" x14ac:dyDescent="0.5">
      <c r="C356" s="15">
        <v>42901.583333333343</v>
      </c>
      <c r="D356" s="21">
        <v>992.95</v>
      </c>
      <c r="E356" s="19">
        <v>857.49999999999989</v>
      </c>
      <c r="F356" s="4">
        <f t="shared" si="15"/>
        <v>0.85749999999999993</v>
      </c>
      <c r="G356" s="48"/>
      <c r="H356" s="49"/>
      <c r="I356" s="11"/>
      <c r="J356" s="9"/>
      <c r="K356" s="10">
        <f t="shared" si="16"/>
        <v>1530.8358911999999</v>
      </c>
      <c r="L356" s="58">
        <f t="shared" si="17"/>
        <v>537.88589119999983</v>
      </c>
      <c r="M356" s="60"/>
      <c r="N356" s="61"/>
      <c r="O356" s="30"/>
    </row>
    <row r="357" spans="3:15" ht="25.8" x14ac:dyDescent="0.5">
      <c r="C357" s="15">
        <v>42901.625</v>
      </c>
      <c r="D357" s="21">
        <v>903.4</v>
      </c>
      <c r="E357" s="19">
        <v>789.99999999999989</v>
      </c>
      <c r="F357" s="4">
        <f t="shared" si="15"/>
        <v>0.78999999999999992</v>
      </c>
      <c r="G357" s="48"/>
      <c r="H357" s="49"/>
      <c r="I357" s="11"/>
      <c r="J357" s="9"/>
      <c r="K357" s="10">
        <f t="shared" si="16"/>
        <v>1410.3327743999998</v>
      </c>
      <c r="L357" s="58">
        <f t="shared" si="17"/>
        <v>506.93277439999986</v>
      </c>
      <c r="M357" s="60"/>
      <c r="N357" s="61"/>
      <c r="O357" s="30"/>
    </row>
    <row r="358" spans="3:15" ht="25.8" x14ac:dyDescent="0.5">
      <c r="C358" s="15">
        <v>42901.666666666657</v>
      </c>
      <c r="D358" s="21">
        <v>785.9</v>
      </c>
      <c r="E358" s="19">
        <v>678.66666666666663</v>
      </c>
      <c r="F358" s="4">
        <f t="shared" si="15"/>
        <v>0.67866666666666664</v>
      </c>
      <c r="G358" s="48"/>
      <c r="H358" s="49"/>
      <c r="I358" s="11"/>
      <c r="J358" s="9"/>
      <c r="K358" s="10">
        <f t="shared" si="16"/>
        <v>1211.57701632</v>
      </c>
      <c r="L358" s="58">
        <f t="shared" si="17"/>
        <v>425.67701632000001</v>
      </c>
      <c r="M358" s="60"/>
      <c r="N358" s="61"/>
      <c r="O358" s="30"/>
    </row>
    <row r="359" spans="3:15" ht="25.8" x14ac:dyDescent="0.5">
      <c r="C359" s="15">
        <v>42901.708333333343</v>
      </c>
      <c r="D359" s="21">
        <v>678.7</v>
      </c>
      <c r="E359" s="19">
        <v>534.66666666666663</v>
      </c>
      <c r="F359" s="4">
        <f t="shared" si="15"/>
        <v>0.53466666666666662</v>
      </c>
      <c r="G359" s="48"/>
      <c r="H359" s="49"/>
      <c r="I359" s="11"/>
      <c r="J359" s="9"/>
      <c r="K359" s="10">
        <f t="shared" si="16"/>
        <v>954.50370047999991</v>
      </c>
      <c r="L359" s="58">
        <f t="shared" si="17"/>
        <v>275.80370047999986</v>
      </c>
      <c r="M359" s="60"/>
      <c r="N359" s="61"/>
      <c r="O359" s="30"/>
    </row>
    <row r="360" spans="3:15" ht="25.8" x14ac:dyDescent="0.5">
      <c r="C360" s="15">
        <v>42901.75</v>
      </c>
      <c r="D360" s="21">
        <v>627.5</v>
      </c>
      <c r="E360" s="19">
        <v>365.33333333333343</v>
      </c>
      <c r="F360" s="4">
        <f t="shared" si="15"/>
        <v>0.36533333333333345</v>
      </c>
      <c r="G360" s="48"/>
      <c r="H360" s="49"/>
      <c r="I360" s="11"/>
      <c r="J360" s="9"/>
      <c r="K360" s="10">
        <f t="shared" si="16"/>
        <v>652.20452352000018</v>
      </c>
      <c r="L360" s="58">
        <f t="shared" si="17"/>
        <v>24.70452352000018</v>
      </c>
      <c r="M360" s="62">
        <f>SUM(L350:L360)</f>
        <v>4082.9192044799988</v>
      </c>
      <c r="N360" s="61"/>
      <c r="O360" s="30"/>
    </row>
    <row r="361" spans="3:15" ht="25.8" x14ac:dyDescent="0.5">
      <c r="C361" s="15">
        <v>42901.791666666657</v>
      </c>
      <c r="D361" s="21">
        <v>585.70000000000005</v>
      </c>
      <c r="E361" s="19">
        <v>196.66666666666671</v>
      </c>
      <c r="F361" s="4">
        <f t="shared" si="15"/>
        <v>0.19666666666666671</v>
      </c>
      <c r="G361" s="48"/>
      <c r="H361" s="49"/>
      <c r="I361" s="11"/>
      <c r="J361" s="9"/>
      <c r="K361" s="10">
        <f t="shared" si="16"/>
        <v>351.09550080000008</v>
      </c>
      <c r="L361" s="58">
        <f t="shared" si="17"/>
        <v>-234.60449919999996</v>
      </c>
      <c r="M361" s="62">
        <f>ABS(SUM(L361:L365,L342:L349))</f>
        <v>4882.7120512000001</v>
      </c>
      <c r="N361" s="63">
        <f>MAX(M360:M361)</f>
        <v>4882.7120512000001</v>
      </c>
      <c r="O361" s="30"/>
    </row>
    <row r="362" spans="3:15" ht="25.8" x14ac:dyDescent="0.5">
      <c r="C362" s="15">
        <v>42901.833333333343</v>
      </c>
      <c r="D362" s="21">
        <v>524.35</v>
      </c>
      <c r="E362" s="19">
        <v>40.833333333333343</v>
      </c>
      <c r="F362" s="4">
        <f t="shared" si="15"/>
        <v>4.083333333333334E-2</v>
      </c>
      <c r="G362" s="50" t="s">
        <v>26</v>
      </c>
      <c r="H362" s="49"/>
      <c r="I362" s="11"/>
      <c r="J362" s="9"/>
      <c r="K362" s="10">
        <f t="shared" si="16"/>
        <v>72.896947200000014</v>
      </c>
      <c r="L362" s="58">
        <f t="shared" si="17"/>
        <v>-451.45305280000002</v>
      </c>
      <c r="M362" s="60"/>
      <c r="N362" s="61"/>
      <c r="O362" s="30"/>
    </row>
    <row r="363" spans="3:15" ht="25.8" x14ac:dyDescent="0.5">
      <c r="C363" s="15">
        <v>42901.875</v>
      </c>
      <c r="D363" s="21">
        <v>501.6</v>
      </c>
      <c r="E363" s="19">
        <v>0</v>
      </c>
      <c r="F363" s="4">
        <f t="shared" si="15"/>
        <v>0</v>
      </c>
      <c r="G363" s="48">
        <f>G364/(0.11*0.96*0.9*G365)</f>
        <v>19879.555733519894</v>
      </c>
      <c r="H363" s="49">
        <f>G364/(0.11*0.9*0.96*G365)</f>
        <v>19879.555733519894</v>
      </c>
      <c r="I363" s="11"/>
      <c r="J363" s="9"/>
      <c r="K363" s="10">
        <f t="shared" si="16"/>
        <v>0</v>
      </c>
      <c r="L363" s="58">
        <f t="shared" si="17"/>
        <v>-501.6</v>
      </c>
      <c r="M363" s="60"/>
      <c r="N363" s="61"/>
      <c r="O363" s="30"/>
    </row>
    <row r="364" spans="3:15" ht="25.8" x14ac:dyDescent="0.5">
      <c r="C364" s="15">
        <v>42901.916666666657</v>
      </c>
      <c r="D364" s="21">
        <v>458.05</v>
      </c>
      <c r="E364" s="19">
        <v>0</v>
      </c>
      <c r="F364" s="4">
        <f t="shared" si="15"/>
        <v>0</v>
      </c>
      <c r="G364" s="51">
        <f>SUM(D342:D365)</f>
        <v>14512.75</v>
      </c>
      <c r="H364" s="49"/>
      <c r="I364" s="11"/>
      <c r="J364" s="9"/>
      <c r="K364" s="10">
        <f t="shared" si="16"/>
        <v>0</v>
      </c>
      <c r="L364" s="58">
        <f t="shared" si="17"/>
        <v>-458.05</v>
      </c>
      <c r="M364" s="60"/>
      <c r="N364" s="61"/>
      <c r="O364" s="30"/>
    </row>
    <row r="365" spans="3:15" ht="25.8" x14ac:dyDescent="0.5">
      <c r="C365" s="15">
        <v>42901.958333333343</v>
      </c>
      <c r="D365" s="21">
        <v>428.55</v>
      </c>
      <c r="E365" s="19">
        <v>0</v>
      </c>
      <c r="F365" s="4">
        <f t="shared" si="15"/>
        <v>0</v>
      </c>
      <c r="G365" s="52">
        <f>SUM(F342:F365)</f>
        <v>7.681333333333332</v>
      </c>
      <c r="H365" s="49"/>
      <c r="I365" s="11"/>
      <c r="J365" s="9"/>
      <c r="K365" s="10">
        <f t="shared" si="16"/>
        <v>0</v>
      </c>
      <c r="L365" s="58">
        <f t="shared" si="17"/>
        <v>-428.55</v>
      </c>
      <c r="M365" s="60"/>
      <c r="N365" s="61"/>
      <c r="O365" s="30"/>
    </row>
    <row r="366" spans="3:15" ht="25.8" x14ac:dyDescent="0.5">
      <c r="C366" s="15">
        <v>42902</v>
      </c>
      <c r="D366" s="21">
        <v>417.1</v>
      </c>
      <c r="E366" s="19">
        <v>0</v>
      </c>
      <c r="F366" s="4">
        <f t="shared" si="15"/>
        <v>0</v>
      </c>
      <c r="G366" s="48"/>
      <c r="H366" s="49"/>
      <c r="I366" s="11"/>
      <c r="J366" s="9"/>
      <c r="K366" s="10">
        <f t="shared" si="16"/>
        <v>0</v>
      </c>
      <c r="L366" s="58">
        <f t="shared" si="17"/>
        <v>-417.1</v>
      </c>
      <c r="M366" s="60"/>
      <c r="N366" s="61"/>
      <c r="O366" s="30"/>
    </row>
    <row r="367" spans="3:15" ht="25.8" x14ac:dyDescent="0.5">
      <c r="C367" s="15">
        <v>42902.041666666657</v>
      </c>
      <c r="D367" s="21">
        <v>375.45</v>
      </c>
      <c r="E367" s="19">
        <v>0</v>
      </c>
      <c r="F367" s="4">
        <f t="shared" si="15"/>
        <v>0</v>
      </c>
      <c r="G367" s="48"/>
      <c r="H367" s="49"/>
      <c r="I367" s="11"/>
      <c r="J367" s="9"/>
      <c r="K367" s="10">
        <f t="shared" si="16"/>
        <v>0</v>
      </c>
      <c r="L367" s="58">
        <f t="shared" si="17"/>
        <v>-375.45</v>
      </c>
      <c r="M367" s="60"/>
      <c r="N367" s="61"/>
      <c r="O367" s="30"/>
    </row>
    <row r="368" spans="3:15" ht="25.8" x14ac:dyDescent="0.5">
      <c r="C368" s="15">
        <v>42902.083333333343</v>
      </c>
      <c r="D368" s="21">
        <v>365</v>
      </c>
      <c r="E368" s="19">
        <v>0</v>
      </c>
      <c r="F368" s="4">
        <f t="shared" si="15"/>
        <v>0</v>
      </c>
      <c r="G368" s="48"/>
      <c r="H368" s="49"/>
      <c r="I368" s="11"/>
      <c r="J368" s="9"/>
      <c r="K368" s="10">
        <f t="shared" si="16"/>
        <v>0</v>
      </c>
      <c r="L368" s="58">
        <f t="shared" si="17"/>
        <v>-365</v>
      </c>
      <c r="M368" s="60"/>
      <c r="N368" s="61"/>
      <c r="O368" s="30"/>
    </row>
    <row r="369" spans="3:15" ht="25.8" x14ac:dyDescent="0.5">
      <c r="C369" s="15">
        <v>42902.125</v>
      </c>
      <c r="D369" s="21">
        <v>360.55</v>
      </c>
      <c r="E369" s="19">
        <v>0</v>
      </c>
      <c r="F369" s="4">
        <f t="shared" si="15"/>
        <v>0</v>
      </c>
      <c r="G369" s="48"/>
      <c r="H369" s="49"/>
      <c r="I369" s="11"/>
      <c r="J369" s="9"/>
      <c r="K369" s="10">
        <f t="shared" si="16"/>
        <v>0</v>
      </c>
      <c r="L369" s="58">
        <f t="shared" si="17"/>
        <v>-360.55</v>
      </c>
      <c r="M369" s="60"/>
      <c r="N369" s="61"/>
      <c r="O369" s="30"/>
    </row>
    <row r="370" spans="3:15" ht="25.8" x14ac:dyDescent="0.5">
      <c r="C370" s="15">
        <v>42902.166666666657</v>
      </c>
      <c r="D370" s="21">
        <v>356.65</v>
      </c>
      <c r="E370" s="19">
        <v>0</v>
      </c>
      <c r="F370" s="4">
        <f t="shared" si="15"/>
        <v>0</v>
      </c>
      <c r="G370" s="48"/>
      <c r="H370" s="49"/>
      <c r="I370" s="11"/>
      <c r="J370" s="9"/>
      <c r="K370" s="10">
        <f t="shared" si="16"/>
        <v>0</v>
      </c>
      <c r="L370" s="58">
        <f t="shared" si="17"/>
        <v>-356.65</v>
      </c>
      <c r="M370" s="60"/>
      <c r="N370" s="61"/>
      <c r="O370" s="30"/>
    </row>
    <row r="371" spans="3:15" ht="25.8" x14ac:dyDescent="0.5">
      <c r="C371" s="15">
        <v>42902.208333333343</v>
      </c>
      <c r="D371" s="21">
        <v>386.95</v>
      </c>
      <c r="E371" s="19">
        <v>0</v>
      </c>
      <c r="F371" s="4">
        <f t="shared" si="15"/>
        <v>0</v>
      </c>
      <c r="G371" s="48"/>
      <c r="H371" s="49"/>
      <c r="I371" s="11"/>
      <c r="J371" s="9"/>
      <c r="K371" s="10">
        <f t="shared" si="16"/>
        <v>0</v>
      </c>
      <c r="L371" s="58">
        <f t="shared" si="17"/>
        <v>-386.95</v>
      </c>
      <c r="M371" s="60"/>
      <c r="N371" s="61"/>
      <c r="O371" s="30"/>
    </row>
    <row r="372" spans="3:15" ht="25.8" x14ac:dyDescent="0.5">
      <c r="C372" s="15">
        <v>42902.25</v>
      </c>
      <c r="D372" s="21">
        <v>385.1</v>
      </c>
      <c r="E372" s="19">
        <v>28</v>
      </c>
      <c r="F372" s="4">
        <f t="shared" si="15"/>
        <v>2.8000000000000001E-2</v>
      </c>
      <c r="G372" s="48"/>
      <c r="H372" s="49"/>
      <c r="I372" s="11"/>
      <c r="J372" s="9"/>
      <c r="K372" s="10">
        <f t="shared" si="16"/>
        <v>49.986478079999998</v>
      </c>
      <c r="L372" s="58">
        <f t="shared" si="17"/>
        <v>-335.11352192000004</v>
      </c>
      <c r="M372" s="60"/>
      <c r="N372" s="61"/>
      <c r="O372" s="30"/>
    </row>
    <row r="373" spans="3:15" ht="25.8" x14ac:dyDescent="0.5">
      <c r="C373" s="15">
        <v>42902.291666666657</v>
      </c>
      <c r="D373" s="21">
        <v>462.3</v>
      </c>
      <c r="E373" s="19">
        <v>174.5</v>
      </c>
      <c r="F373" s="4">
        <f t="shared" si="15"/>
        <v>0.17449999999999999</v>
      </c>
      <c r="G373" s="48"/>
      <c r="H373" s="49"/>
      <c r="I373" s="11"/>
      <c r="J373" s="9"/>
      <c r="K373" s="10">
        <f t="shared" si="16"/>
        <v>311.52287231999998</v>
      </c>
      <c r="L373" s="58">
        <f t="shared" si="17"/>
        <v>-150.77712768000004</v>
      </c>
      <c r="M373" s="60"/>
      <c r="N373" s="61"/>
      <c r="O373" s="30"/>
    </row>
    <row r="374" spans="3:15" ht="25.8" x14ac:dyDescent="0.5">
      <c r="C374" s="15">
        <v>42902.333333333343</v>
      </c>
      <c r="D374" s="21">
        <v>605.95000000000005</v>
      </c>
      <c r="E374" s="19">
        <v>342.99999999999989</v>
      </c>
      <c r="F374" s="4">
        <f t="shared" si="15"/>
        <v>0.34299999999999986</v>
      </c>
      <c r="G374" s="48"/>
      <c r="H374" s="49"/>
      <c r="I374" s="11"/>
      <c r="J374" s="9"/>
      <c r="K374" s="10">
        <f t="shared" si="16"/>
        <v>612.33435647999977</v>
      </c>
      <c r="L374" s="58">
        <f t="shared" si="17"/>
        <v>6.3843564799997239</v>
      </c>
      <c r="M374" s="60"/>
      <c r="N374" s="61"/>
      <c r="O374" s="30"/>
    </row>
    <row r="375" spans="3:15" ht="25.8" x14ac:dyDescent="0.5">
      <c r="C375" s="15">
        <v>42902.375</v>
      </c>
      <c r="D375" s="21">
        <v>684</v>
      </c>
      <c r="E375" s="19">
        <v>513.49999999999989</v>
      </c>
      <c r="F375" s="4">
        <f t="shared" si="15"/>
        <v>0.51349999999999985</v>
      </c>
      <c r="G375" s="48"/>
      <c r="H375" s="49"/>
      <c r="I375" s="11"/>
      <c r="J375" s="9"/>
      <c r="K375" s="10">
        <f t="shared" si="16"/>
        <v>916.71630335999976</v>
      </c>
      <c r="L375" s="58">
        <f t="shared" si="17"/>
        <v>232.71630335999976</v>
      </c>
      <c r="M375" s="60"/>
      <c r="N375" s="61"/>
      <c r="O375" s="30"/>
    </row>
    <row r="376" spans="3:15" ht="25.8" x14ac:dyDescent="0.5">
      <c r="C376" s="15">
        <v>42902.416666666657</v>
      </c>
      <c r="D376" s="21">
        <v>774.4</v>
      </c>
      <c r="E376" s="19">
        <v>663</v>
      </c>
      <c r="F376" s="4">
        <f t="shared" si="15"/>
        <v>0.66300000000000003</v>
      </c>
      <c r="G376" s="48"/>
      <c r="H376" s="49"/>
      <c r="I376" s="11"/>
      <c r="J376" s="9"/>
      <c r="K376" s="10">
        <f t="shared" si="16"/>
        <v>1183.6083916800001</v>
      </c>
      <c r="L376" s="58">
        <f t="shared" si="17"/>
        <v>409.20839168000009</v>
      </c>
      <c r="M376" s="60"/>
      <c r="N376" s="61"/>
      <c r="O376" s="30"/>
    </row>
    <row r="377" spans="3:15" ht="25.8" x14ac:dyDescent="0.5">
      <c r="C377" s="15">
        <v>42902.458333333343</v>
      </c>
      <c r="D377" s="21">
        <v>879.5</v>
      </c>
      <c r="E377" s="19">
        <v>778.66666666666663</v>
      </c>
      <c r="F377" s="4">
        <f t="shared" si="15"/>
        <v>0.77866666666666662</v>
      </c>
      <c r="G377" s="48"/>
      <c r="H377" s="49"/>
      <c r="I377" s="11"/>
      <c r="J377" s="9"/>
      <c r="K377" s="10">
        <f t="shared" si="16"/>
        <v>1390.10015232</v>
      </c>
      <c r="L377" s="58">
        <f t="shared" si="17"/>
        <v>510.60015232000001</v>
      </c>
      <c r="M377" s="60"/>
      <c r="N377" s="61"/>
      <c r="O377" s="30"/>
    </row>
    <row r="378" spans="3:15" ht="25.8" x14ac:dyDescent="0.5">
      <c r="C378" s="15">
        <v>42902.5</v>
      </c>
      <c r="D378" s="21">
        <v>938.1</v>
      </c>
      <c r="E378" s="19">
        <v>852.49999999999989</v>
      </c>
      <c r="F378" s="4">
        <f t="shared" si="15"/>
        <v>0.85249999999999992</v>
      </c>
      <c r="G378" s="48"/>
      <c r="H378" s="49"/>
      <c r="I378" s="11"/>
      <c r="J378" s="9"/>
      <c r="K378" s="10">
        <f t="shared" si="16"/>
        <v>1521.9097343999999</v>
      </c>
      <c r="L378" s="58">
        <f t="shared" si="17"/>
        <v>583.80973439999991</v>
      </c>
      <c r="M378" s="60"/>
      <c r="N378" s="61"/>
      <c r="O378" s="30"/>
    </row>
    <row r="379" spans="3:15" ht="25.8" x14ac:dyDescent="0.5">
      <c r="C379" s="15">
        <v>42902.541666666657</v>
      </c>
      <c r="D379" s="21">
        <v>889.3</v>
      </c>
      <c r="E379" s="19">
        <v>881.83333333333326</v>
      </c>
      <c r="F379" s="4">
        <f t="shared" si="15"/>
        <v>0.88183333333333325</v>
      </c>
      <c r="G379" s="48"/>
      <c r="H379" s="49"/>
      <c r="I379" s="11"/>
      <c r="J379" s="9"/>
      <c r="K379" s="10">
        <f t="shared" si="16"/>
        <v>1574.2765209599997</v>
      </c>
      <c r="L379" s="58">
        <f t="shared" si="17"/>
        <v>684.97652095999979</v>
      </c>
      <c r="M379" s="60"/>
      <c r="N379" s="61"/>
      <c r="O379" s="30"/>
    </row>
    <row r="380" spans="3:15" ht="25.8" x14ac:dyDescent="0.5">
      <c r="C380" s="15">
        <v>42902.583333333343</v>
      </c>
      <c r="D380" s="21">
        <v>876.75</v>
      </c>
      <c r="E380" s="19">
        <v>857.49999999999989</v>
      </c>
      <c r="F380" s="4">
        <f t="shared" si="15"/>
        <v>0.85749999999999993</v>
      </c>
      <c r="G380" s="48"/>
      <c r="H380" s="49"/>
      <c r="I380" s="11"/>
      <c r="J380" s="9"/>
      <c r="K380" s="10">
        <f t="shared" si="16"/>
        <v>1530.8358911999999</v>
      </c>
      <c r="L380" s="58">
        <f t="shared" si="17"/>
        <v>654.08589119999988</v>
      </c>
      <c r="M380" s="60"/>
      <c r="N380" s="61"/>
      <c r="O380" s="30"/>
    </row>
    <row r="381" spans="3:15" ht="25.8" x14ac:dyDescent="0.5">
      <c r="C381" s="15">
        <v>42902.625</v>
      </c>
      <c r="D381" s="21">
        <v>841.15</v>
      </c>
      <c r="E381" s="19">
        <v>787.66666666666663</v>
      </c>
      <c r="F381" s="4">
        <f t="shared" si="15"/>
        <v>0.78766666666666663</v>
      </c>
      <c r="G381" s="48"/>
      <c r="H381" s="49"/>
      <c r="I381" s="11"/>
      <c r="J381" s="9"/>
      <c r="K381" s="10">
        <f t="shared" si="16"/>
        <v>1406.16723456</v>
      </c>
      <c r="L381" s="58">
        <f t="shared" si="17"/>
        <v>565.01723456000002</v>
      </c>
      <c r="M381" s="60"/>
      <c r="N381" s="61"/>
      <c r="O381" s="30"/>
    </row>
    <row r="382" spans="3:15" ht="25.8" x14ac:dyDescent="0.5">
      <c r="C382" s="15">
        <v>42902.666666666657</v>
      </c>
      <c r="D382" s="21">
        <v>756.1</v>
      </c>
      <c r="E382" s="19">
        <v>673</v>
      </c>
      <c r="F382" s="4">
        <f t="shared" si="15"/>
        <v>0.67300000000000004</v>
      </c>
      <c r="G382" s="48"/>
      <c r="H382" s="49"/>
      <c r="I382" s="11"/>
      <c r="J382" s="9"/>
      <c r="K382" s="10">
        <f t="shared" si="16"/>
        <v>1201.4607052800002</v>
      </c>
      <c r="L382" s="58">
        <f t="shared" si="17"/>
        <v>445.36070528000016</v>
      </c>
      <c r="M382" s="60"/>
      <c r="N382" s="61"/>
      <c r="O382" s="30"/>
    </row>
    <row r="383" spans="3:15" ht="25.8" x14ac:dyDescent="0.5">
      <c r="C383" s="15">
        <v>42902.708333333343</v>
      </c>
      <c r="D383" s="21">
        <v>713.7</v>
      </c>
      <c r="E383" s="19">
        <v>521.49999999999989</v>
      </c>
      <c r="F383" s="4">
        <f t="shared" si="15"/>
        <v>0.52149999999999985</v>
      </c>
      <c r="G383" s="48"/>
      <c r="H383" s="49"/>
      <c r="I383" s="11"/>
      <c r="J383" s="9"/>
      <c r="K383" s="10">
        <f t="shared" si="16"/>
        <v>930.99815423999974</v>
      </c>
      <c r="L383" s="58">
        <f t="shared" si="17"/>
        <v>217.29815423999969</v>
      </c>
      <c r="M383" s="60"/>
      <c r="N383" s="61"/>
      <c r="O383" s="30"/>
    </row>
    <row r="384" spans="3:15" ht="25.8" x14ac:dyDescent="0.5">
      <c r="C384" s="15">
        <v>42902.75</v>
      </c>
      <c r="D384" s="21">
        <v>637.20000000000005</v>
      </c>
      <c r="E384" s="19">
        <v>350</v>
      </c>
      <c r="F384" s="4">
        <f t="shared" si="15"/>
        <v>0.35</v>
      </c>
      <c r="G384" s="48"/>
      <c r="H384" s="49"/>
      <c r="I384" s="11"/>
      <c r="J384" s="9"/>
      <c r="K384" s="10">
        <f t="shared" si="16"/>
        <v>624.83097599999996</v>
      </c>
      <c r="L384" s="58">
        <f t="shared" si="17"/>
        <v>-12.369024000000081</v>
      </c>
      <c r="M384" s="62">
        <f>SUM(L374:L384)</f>
        <v>4297.0884204799986</v>
      </c>
      <c r="N384" s="61"/>
      <c r="O384" s="30"/>
    </row>
    <row r="385" spans="3:15" ht="25.8" x14ac:dyDescent="0.5">
      <c r="C385" s="15">
        <v>42902.791666666657</v>
      </c>
      <c r="D385" s="21">
        <v>567.4</v>
      </c>
      <c r="E385" s="19">
        <v>180.33333333333329</v>
      </c>
      <c r="F385" s="4">
        <f t="shared" si="15"/>
        <v>0.18033333333333329</v>
      </c>
      <c r="G385" s="48"/>
      <c r="H385" s="49"/>
      <c r="I385" s="11"/>
      <c r="J385" s="9"/>
      <c r="K385" s="10">
        <f t="shared" si="16"/>
        <v>321.93672191999991</v>
      </c>
      <c r="L385" s="58">
        <f t="shared" si="17"/>
        <v>-245.46327808000007</v>
      </c>
      <c r="M385" s="62">
        <f>ABS(SUM(L385:L389,L366:L373))</f>
        <v>4782.3462156800006</v>
      </c>
      <c r="N385" s="63">
        <f>MAX(M384:M385)</f>
        <v>4782.3462156800006</v>
      </c>
      <c r="O385" s="30"/>
    </row>
    <row r="386" spans="3:15" ht="25.8" x14ac:dyDescent="0.5">
      <c r="C386" s="15">
        <v>42902.833333333343</v>
      </c>
      <c r="D386" s="21">
        <v>505.75</v>
      </c>
      <c r="E386" s="19">
        <v>33.333333333333343</v>
      </c>
      <c r="F386" s="4">
        <f t="shared" si="15"/>
        <v>3.333333333333334E-2</v>
      </c>
      <c r="G386" s="50" t="s">
        <v>26</v>
      </c>
      <c r="H386" s="49"/>
      <c r="I386" s="11"/>
      <c r="J386" s="9"/>
      <c r="K386" s="10">
        <f t="shared" si="16"/>
        <v>59.507712000000012</v>
      </c>
      <c r="L386" s="58">
        <f t="shared" si="17"/>
        <v>-446.24228799999997</v>
      </c>
      <c r="M386" s="60"/>
      <c r="N386" s="61"/>
      <c r="O386" s="30"/>
    </row>
    <row r="387" spans="3:15" ht="25.8" x14ac:dyDescent="0.5">
      <c r="C387" s="15">
        <v>42902.875</v>
      </c>
      <c r="D387" s="21">
        <v>479.2</v>
      </c>
      <c r="E387" s="19">
        <v>0</v>
      </c>
      <c r="F387" s="4">
        <f t="shared" si="15"/>
        <v>0</v>
      </c>
      <c r="G387" s="48">
        <f>G388/(0.11*0.96*0.9*G389)</f>
        <v>19452.447781326253</v>
      </c>
      <c r="H387" s="49">
        <f>G388/(0.11*0.9*0.96*G389)</f>
        <v>19452.447781326253</v>
      </c>
      <c r="I387" s="11"/>
      <c r="J387" s="9"/>
      <c r="K387" s="10">
        <f t="shared" si="16"/>
        <v>0</v>
      </c>
      <c r="L387" s="58">
        <f t="shared" si="17"/>
        <v>-479.2</v>
      </c>
      <c r="M387" s="60"/>
      <c r="N387" s="61"/>
      <c r="O387" s="30"/>
    </row>
    <row r="388" spans="3:15" ht="25.8" x14ac:dyDescent="0.5">
      <c r="C388" s="15">
        <v>42902.916666666657</v>
      </c>
      <c r="D388" s="21">
        <v>439.95</v>
      </c>
      <c r="E388" s="19">
        <v>0</v>
      </c>
      <c r="F388" s="4">
        <f t="shared" si="15"/>
        <v>0</v>
      </c>
      <c r="G388" s="51">
        <f>SUM(D366:D389)</f>
        <v>14121.450000000003</v>
      </c>
      <c r="H388" s="49"/>
      <c r="I388" s="11"/>
      <c r="J388" s="9"/>
      <c r="K388" s="10">
        <f t="shared" si="16"/>
        <v>0</v>
      </c>
      <c r="L388" s="58">
        <f t="shared" si="17"/>
        <v>-439.95</v>
      </c>
      <c r="M388" s="60"/>
      <c r="N388" s="61"/>
      <c r="O388" s="30"/>
    </row>
    <row r="389" spans="3:15" ht="25.8" x14ac:dyDescent="0.5">
      <c r="C389" s="15">
        <v>42902.958333333343</v>
      </c>
      <c r="D389" s="21">
        <v>423.9</v>
      </c>
      <c r="E389" s="19">
        <v>0</v>
      </c>
      <c r="F389" s="4">
        <f t="shared" si="15"/>
        <v>0</v>
      </c>
      <c r="G389" s="52">
        <f>SUM(F366:F389)</f>
        <v>7.6383333333333319</v>
      </c>
      <c r="H389" s="49"/>
      <c r="I389" s="11"/>
      <c r="J389" s="9"/>
      <c r="K389" s="10">
        <f t="shared" si="16"/>
        <v>0</v>
      </c>
      <c r="L389" s="58">
        <f t="shared" si="17"/>
        <v>-423.9</v>
      </c>
      <c r="M389" s="60"/>
      <c r="N389" s="61"/>
      <c r="O389" s="30"/>
    </row>
    <row r="390" spans="3:15" ht="25.8" x14ac:dyDescent="0.5">
      <c r="C390" s="15">
        <v>42903</v>
      </c>
      <c r="D390" s="21">
        <v>417.1</v>
      </c>
      <c r="E390" s="19">
        <v>0</v>
      </c>
      <c r="F390" s="4">
        <f t="shared" si="15"/>
        <v>0</v>
      </c>
      <c r="G390" s="48"/>
      <c r="H390" s="49"/>
      <c r="I390" s="11"/>
      <c r="J390" s="9"/>
      <c r="K390" s="10">
        <f t="shared" si="16"/>
        <v>0</v>
      </c>
      <c r="L390" s="58">
        <f t="shared" si="17"/>
        <v>-417.1</v>
      </c>
      <c r="M390" s="60"/>
      <c r="N390" s="61"/>
      <c r="O390" s="30"/>
    </row>
    <row r="391" spans="3:15" ht="25.8" x14ac:dyDescent="0.5">
      <c r="C391" s="15">
        <v>42903.041666666657</v>
      </c>
      <c r="D391" s="21">
        <v>400.15</v>
      </c>
      <c r="E391" s="19">
        <v>0</v>
      </c>
      <c r="F391" s="4">
        <f t="shared" ref="F391:F454" si="18">E391/1000</f>
        <v>0</v>
      </c>
      <c r="G391" s="48"/>
      <c r="H391" s="49"/>
      <c r="I391" s="11"/>
      <c r="J391" s="9"/>
      <c r="K391" s="10">
        <f t="shared" ref="K391:K454" si="19">0.11*0.9*0.96*18784*F391</f>
        <v>0</v>
      </c>
      <c r="L391" s="58">
        <f t="shared" ref="L391:L454" si="20">K391-D391</f>
        <v>-400.15</v>
      </c>
      <c r="M391" s="60"/>
      <c r="N391" s="61"/>
      <c r="O391" s="30"/>
    </row>
    <row r="392" spans="3:15" ht="25.8" x14ac:dyDescent="0.5">
      <c r="C392" s="15">
        <v>42903.083333333343</v>
      </c>
      <c r="D392" s="21">
        <v>379.45</v>
      </c>
      <c r="E392" s="19">
        <v>0</v>
      </c>
      <c r="F392" s="4">
        <f t="shared" si="18"/>
        <v>0</v>
      </c>
      <c r="G392" s="48"/>
      <c r="H392" s="49"/>
      <c r="I392" s="11"/>
      <c r="J392" s="9"/>
      <c r="K392" s="10">
        <f t="shared" si="19"/>
        <v>0</v>
      </c>
      <c r="L392" s="58">
        <f t="shared" si="20"/>
        <v>-379.45</v>
      </c>
      <c r="M392" s="60"/>
      <c r="N392" s="61"/>
      <c r="O392" s="30"/>
    </row>
    <row r="393" spans="3:15" ht="25.8" x14ac:dyDescent="0.5">
      <c r="C393" s="15">
        <v>42903.125</v>
      </c>
      <c r="D393" s="21">
        <v>378.3</v>
      </c>
      <c r="E393" s="19">
        <v>0</v>
      </c>
      <c r="F393" s="4">
        <f t="shared" si="18"/>
        <v>0</v>
      </c>
      <c r="G393" s="48"/>
      <c r="H393" s="49"/>
      <c r="I393" s="11"/>
      <c r="J393" s="9"/>
      <c r="K393" s="10">
        <f t="shared" si="19"/>
        <v>0</v>
      </c>
      <c r="L393" s="58">
        <f t="shared" si="20"/>
        <v>-378.3</v>
      </c>
      <c r="M393" s="60"/>
      <c r="N393" s="61"/>
      <c r="O393" s="30"/>
    </row>
    <row r="394" spans="3:15" ht="25.8" x14ac:dyDescent="0.5">
      <c r="C394" s="15">
        <v>42903.166666666657</v>
      </c>
      <c r="D394" s="21">
        <v>362</v>
      </c>
      <c r="E394" s="19">
        <v>0</v>
      </c>
      <c r="F394" s="4">
        <f t="shared" si="18"/>
        <v>0</v>
      </c>
      <c r="G394" s="48"/>
      <c r="H394" s="49"/>
      <c r="I394" s="11"/>
      <c r="J394" s="9"/>
      <c r="K394" s="10">
        <f t="shared" si="19"/>
        <v>0</v>
      </c>
      <c r="L394" s="58">
        <f t="shared" si="20"/>
        <v>-362</v>
      </c>
      <c r="M394" s="60"/>
      <c r="N394" s="61"/>
      <c r="O394" s="30"/>
    </row>
    <row r="395" spans="3:15" ht="25.8" x14ac:dyDescent="0.5">
      <c r="C395" s="15">
        <v>42903.208333333343</v>
      </c>
      <c r="D395" s="21">
        <v>358.4</v>
      </c>
      <c r="E395" s="19">
        <v>0</v>
      </c>
      <c r="F395" s="4">
        <f t="shared" si="18"/>
        <v>0</v>
      </c>
      <c r="G395" s="48"/>
      <c r="H395" s="49"/>
      <c r="I395" s="11"/>
      <c r="J395" s="9"/>
      <c r="K395" s="10">
        <f t="shared" si="19"/>
        <v>0</v>
      </c>
      <c r="L395" s="58">
        <f t="shared" si="20"/>
        <v>-358.4</v>
      </c>
      <c r="M395" s="60"/>
      <c r="N395" s="61"/>
      <c r="O395" s="30"/>
    </row>
    <row r="396" spans="3:15" ht="25.8" x14ac:dyDescent="0.5">
      <c r="C396" s="15">
        <v>42903.25</v>
      </c>
      <c r="D396" s="21">
        <v>364.9</v>
      </c>
      <c r="E396" s="19">
        <v>21</v>
      </c>
      <c r="F396" s="4">
        <f t="shared" si="18"/>
        <v>2.1000000000000001E-2</v>
      </c>
      <c r="G396" s="48"/>
      <c r="H396" s="49"/>
      <c r="I396" s="11"/>
      <c r="J396" s="9"/>
      <c r="K396" s="10">
        <f t="shared" si="19"/>
        <v>37.489858560000002</v>
      </c>
      <c r="L396" s="58">
        <f t="shared" si="20"/>
        <v>-327.41014143999996</v>
      </c>
      <c r="M396" s="60"/>
      <c r="N396" s="61"/>
      <c r="O396" s="30"/>
    </row>
    <row r="397" spans="3:15" ht="25.8" x14ac:dyDescent="0.5">
      <c r="C397" s="15">
        <v>42903.291666666657</v>
      </c>
      <c r="D397" s="21">
        <v>350.15</v>
      </c>
      <c r="E397" s="19">
        <v>146.33333333333329</v>
      </c>
      <c r="F397" s="4">
        <f t="shared" si="18"/>
        <v>0.14633333333333329</v>
      </c>
      <c r="G397" s="48"/>
      <c r="H397" s="49"/>
      <c r="I397" s="11"/>
      <c r="J397" s="9"/>
      <c r="K397" s="10">
        <f t="shared" si="19"/>
        <v>261.23885567999992</v>
      </c>
      <c r="L397" s="58">
        <f t="shared" si="20"/>
        <v>-88.911144320000062</v>
      </c>
      <c r="M397" s="60"/>
      <c r="N397" s="61"/>
      <c r="O397" s="30"/>
    </row>
    <row r="398" spans="3:15" ht="25.8" x14ac:dyDescent="0.5">
      <c r="C398" s="15">
        <v>42903.333333333343</v>
      </c>
      <c r="D398" s="21">
        <v>343.95</v>
      </c>
      <c r="E398" s="19">
        <v>328.66666666666657</v>
      </c>
      <c r="F398" s="4">
        <f t="shared" si="18"/>
        <v>0.32866666666666655</v>
      </c>
      <c r="G398" s="48"/>
      <c r="H398" s="49"/>
      <c r="I398" s="11"/>
      <c r="J398" s="9"/>
      <c r="K398" s="10">
        <f t="shared" si="19"/>
        <v>586.74604031999979</v>
      </c>
      <c r="L398" s="58">
        <f t="shared" si="20"/>
        <v>242.7960403199998</v>
      </c>
      <c r="M398" s="60"/>
      <c r="N398" s="61"/>
      <c r="O398" s="30"/>
    </row>
    <row r="399" spans="3:15" ht="25.8" x14ac:dyDescent="0.5">
      <c r="C399" s="15">
        <v>42903.375</v>
      </c>
      <c r="D399" s="21">
        <v>350.9</v>
      </c>
      <c r="E399" s="19">
        <v>493.66666666666657</v>
      </c>
      <c r="F399" s="4">
        <f t="shared" si="18"/>
        <v>0.49366666666666659</v>
      </c>
      <c r="G399" s="48"/>
      <c r="H399" s="49"/>
      <c r="I399" s="11"/>
      <c r="J399" s="9"/>
      <c r="K399" s="10">
        <f t="shared" si="19"/>
        <v>881.30921471999989</v>
      </c>
      <c r="L399" s="58">
        <f t="shared" si="20"/>
        <v>530.40921471999991</v>
      </c>
      <c r="M399" s="60"/>
      <c r="N399" s="61"/>
      <c r="O399" s="30"/>
    </row>
    <row r="400" spans="3:15" ht="25.8" x14ac:dyDescent="0.5">
      <c r="C400" s="15">
        <v>42903.416666666657</v>
      </c>
      <c r="D400" s="21">
        <v>360.55</v>
      </c>
      <c r="E400" s="19">
        <v>642.5</v>
      </c>
      <c r="F400" s="4">
        <f t="shared" si="18"/>
        <v>0.64249999999999996</v>
      </c>
      <c r="G400" s="48"/>
      <c r="H400" s="49"/>
      <c r="I400" s="11"/>
      <c r="J400" s="9"/>
      <c r="K400" s="10">
        <f t="shared" si="19"/>
        <v>1147.0111488</v>
      </c>
      <c r="L400" s="58">
        <f t="shared" si="20"/>
        <v>786.46114880000005</v>
      </c>
      <c r="M400" s="60"/>
      <c r="N400" s="61"/>
      <c r="O400" s="30"/>
    </row>
    <row r="401" spans="3:15" ht="25.8" x14ac:dyDescent="0.5">
      <c r="C401" s="15">
        <v>42903.458333333343</v>
      </c>
      <c r="D401" s="21">
        <v>415.05</v>
      </c>
      <c r="E401" s="19">
        <v>681.99999999999989</v>
      </c>
      <c r="F401" s="4">
        <f t="shared" si="18"/>
        <v>0.68199999999999994</v>
      </c>
      <c r="G401" s="48"/>
      <c r="H401" s="49"/>
      <c r="I401" s="11"/>
      <c r="J401" s="9"/>
      <c r="K401" s="10">
        <f t="shared" si="19"/>
        <v>1217.5277875199999</v>
      </c>
      <c r="L401" s="58">
        <f t="shared" si="20"/>
        <v>802.47778751999999</v>
      </c>
      <c r="M401" s="60"/>
      <c r="N401" s="61"/>
      <c r="O401" s="30"/>
    </row>
    <row r="402" spans="3:15" ht="25.8" x14ac:dyDescent="0.5">
      <c r="C402" s="15">
        <v>42903.5</v>
      </c>
      <c r="D402" s="21">
        <v>412.35</v>
      </c>
      <c r="E402" s="19">
        <v>912.16666666666663</v>
      </c>
      <c r="F402" s="4">
        <f t="shared" si="18"/>
        <v>0.91216666666666668</v>
      </c>
      <c r="G402" s="48"/>
      <c r="H402" s="49"/>
      <c r="I402" s="11"/>
      <c r="J402" s="9"/>
      <c r="K402" s="10">
        <f t="shared" si="19"/>
        <v>1628.4285388800001</v>
      </c>
      <c r="L402" s="58">
        <f t="shared" si="20"/>
        <v>1216.07853888</v>
      </c>
      <c r="M402" s="60"/>
      <c r="N402" s="61"/>
      <c r="O402" s="30"/>
    </row>
    <row r="403" spans="3:15" ht="25.8" x14ac:dyDescent="0.5">
      <c r="C403" s="15">
        <v>42903.541666666657</v>
      </c>
      <c r="D403" s="21">
        <v>394.35</v>
      </c>
      <c r="E403" s="19">
        <v>866.33333333333326</v>
      </c>
      <c r="F403" s="4">
        <f t="shared" si="18"/>
        <v>0.86633333333333329</v>
      </c>
      <c r="G403" s="48"/>
      <c r="H403" s="49"/>
      <c r="I403" s="11"/>
      <c r="J403" s="9"/>
      <c r="K403" s="10">
        <f t="shared" si="19"/>
        <v>1546.6054348799998</v>
      </c>
      <c r="L403" s="58">
        <f t="shared" si="20"/>
        <v>1152.2554348799999</v>
      </c>
      <c r="M403" s="60"/>
      <c r="N403" s="61"/>
      <c r="O403" s="30"/>
    </row>
    <row r="404" spans="3:15" ht="25.8" x14ac:dyDescent="0.5">
      <c r="C404" s="15">
        <v>42903.583333333343</v>
      </c>
      <c r="D404" s="21">
        <v>399.35</v>
      </c>
      <c r="E404" s="19">
        <v>858.66666666666652</v>
      </c>
      <c r="F404" s="4">
        <f t="shared" si="18"/>
        <v>0.85866666666666647</v>
      </c>
      <c r="G404" s="48"/>
      <c r="H404" s="49"/>
      <c r="I404" s="11"/>
      <c r="J404" s="9"/>
      <c r="K404" s="10">
        <f t="shared" si="19"/>
        <v>1532.9186611199996</v>
      </c>
      <c r="L404" s="58">
        <f t="shared" si="20"/>
        <v>1133.5686611199994</v>
      </c>
      <c r="M404" s="60"/>
      <c r="N404" s="61"/>
      <c r="O404" s="30"/>
    </row>
    <row r="405" spans="3:15" ht="25.8" x14ac:dyDescent="0.5">
      <c r="C405" s="15">
        <v>42903.625</v>
      </c>
      <c r="D405" s="21">
        <v>413.85</v>
      </c>
      <c r="E405" s="19">
        <v>780.33333333333326</v>
      </c>
      <c r="F405" s="4">
        <f t="shared" si="18"/>
        <v>0.78033333333333321</v>
      </c>
      <c r="G405" s="48"/>
      <c r="H405" s="49"/>
      <c r="I405" s="11"/>
      <c r="J405" s="9"/>
      <c r="K405" s="10">
        <f t="shared" si="19"/>
        <v>1393.0755379199998</v>
      </c>
      <c r="L405" s="58">
        <f t="shared" si="20"/>
        <v>979.22553791999974</v>
      </c>
      <c r="M405" s="60"/>
      <c r="N405" s="61"/>
      <c r="O405" s="30"/>
    </row>
    <row r="406" spans="3:15" ht="25.8" x14ac:dyDescent="0.5">
      <c r="C406" s="15">
        <v>42903.666666666657</v>
      </c>
      <c r="D406" s="21">
        <v>437.95</v>
      </c>
      <c r="E406" s="19">
        <v>665.83333333333337</v>
      </c>
      <c r="F406" s="4">
        <f t="shared" si="18"/>
        <v>0.66583333333333339</v>
      </c>
      <c r="G406" s="48"/>
      <c r="H406" s="49"/>
      <c r="I406" s="11"/>
      <c r="J406" s="9"/>
      <c r="K406" s="10">
        <f t="shared" si="19"/>
        <v>1188.6665472000002</v>
      </c>
      <c r="L406" s="58">
        <f t="shared" si="20"/>
        <v>750.71654720000015</v>
      </c>
      <c r="M406" s="60"/>
      <c r="N406" s="61"/>
      <c r="O406" s="30"/>
    </row>
    <row r="407" spans="3:15" ht="25.8" x14ac:dyDescent="0.5">
      <c r="C407" s="15">
        <v>42903.708333333343</v>
      </c>
      <c r="D407" s="21">
        <v>427.85</v>
      </c>
      <c r="E407" s="19">
        <v>518.16666666666652</v>
      </c>
      <c r="F407" s="4">
        <f t="shared" si="18"/>
        <v>0.51816666666666655</v>
      </c>
      <c r="G407" s="48"/>
      <c r="H407" s="49"/>
      <c r="I407" s="11"/>
      <c r="J407" s="9"/>
      <c r="K407" s="10">
        <f t="shared" si="19"/>
        <v>925.04738303999977</v>
      </c>
      <c r="L407" s="58">
        <f t="shared" si="20"/>
        <v>497.19738303999975</v>
      </c>
      <c r="M407" s="60"/>
      <c r="N407" s="61"/>
      <c r="O407" s="30"/>
    </row>
    <row r="408" spans="3:15" ht="25.8" x14ac:dyDescent="0.5">
      <c r="C408" s="15">
        <v>42903.75</v>
      </c>
      <c r="D408" s="21">
        <v>419.2</v>
      </c>
      <c r="E408" s="19">
        <v>352.83333333333331</v>
      </c>
      <c r="F408" s="4">
        <f t="shared" si="18"/>
        <v>0.35283333333333333</v>
      </c>
      <c r="G408" s="48"/>
      <c r="H408" s="49"/>
      <c r="I408" s="11"/>
      <c r="J408" s="9"/>
      <c r="K408" s="10">
        <f t="shared" si="19"/>
        <v>629.88913151999998</v>
      </c>
      <c r="L408" s="58">
        <f t="shared" si="20"/>
        <v>210.68913151999999</v>
      </c>
      <c r="M408" s="62">
        <f>SUM(L398:L408)</f>
        <v>8301.8754259199977</v>
      </c>
      <c r="N408" s="61"/>
      <c r="O408" s="30"/>
    </row>
    <row r="409" spans="3:15" ht="25.8" x14ac:dyDescent="0.5">
      <c r="C409" s="15">
        <v>42903.791666666657</v>
      </c>
      <c r="D409" s="21">
        <v>423.25</v>
      </c>
      <c r="E409" s="19">
        <v>185.33333333333329</v>
      </c>
      <c r="F409" s="4">
        <f t="shared" si="18"/>
        <v>0.18533333333333329</v>
      </c>
      <c r="G409" s="48"/>
      <c r="H409" s="49"/>
      <c r="I409" s="11"/>
      <c r="J409" s="9"/>
      <c r="K409" s="10">
        <f t="shared" si="19"/>
        <v>330.86287871999991</v>
      </c>
      <c r="L409" s="58">
        <f t="shared" si="20"/>
        <v>-92.387121280000088</v>
      </c>
      <c r="M409" s="62">
        <f>ABS(SUM(L409:L413,L390:L397))</f>
        <v>4417.8573081599998</v>
      </c>
      <c r="N409" s="63">
        <f>MAX(M408:M409)</f>
        <v>8301.8754259199977</v>
      </c>
      <c r="O409" s="30"/>
    </row>
    <row r="410" spans="3:15" ht="25.8" x14ac:dyDescent="0.5">
      <c r="C410" s="15">
        <v>42903.833333333343</v>
      </c>
      <c r="D410" s="21">
        <v>435.25</v>
      </c>
      <c r="E410" s="19">
        <v>37.166666666666657</v>
      </c>
      <c r="F410" s="4">
        <f t="shared" si="18"/>
        <v>3.716666666666666E-2</v>
      </c>
      <c r="G410" s="50" t="s">
        <v>26</v>
      </c>
      <c r="H410" s="49"/>
      <c r="I410" s="11"/>
      <c r="J410" s="9"/>
      <c r="K410" s="10">
        <f t="shared" si="19"/>
        <v>66.351098879999995</v>
      </c>
      <c r="L410" s="58">
        <f t="shared" si="20"/>
        <v>-368.89890112</v>
      </c>
      <c r="M410" s="60"/>
      <c r="N410" s="61"/>
      <c r="O410" s="30"/>
    </row>
    <row r="411" spans="3:15" ht="25.8" x14ac:dyDescent="0.5">
      <c r="C411" s="15">
        <v>42903.875</v>
      </c>
      <c r="D411" s="21">
        <v>430.8</v>
      </c>
      <c r="E411" s="19">
        <v>0</v>
      </c>
      <c r="F411" s="4">
        <f t="shared" si="18"/>
        <v>0</v>
      </c>
      <c r="G411" s="48">
        <f>G412/(0.11*0.96*0.9*G413)</f>
        <v>13328.494193031642</v>
      </c>
      <c r="H411" s="49">
        <f>G412/(0.11*0.9*0.96*G413)</f>
        <v>13328.494193031642</v>
      </c>
      <c r="I411" s="11"/>
      <c r="J411" s="9"/>
      <c r="K411" s="10">
        <f t="shared" si="19"/>
        <v>0</v>
      </c>
      <c r="L411" s="58">
        <f t="shared" si="20"/>
        <v>-430.8</v>
      </c>
      <c r="M411" s="60"/>
      <c r="N411" s="61"/>
      <c r="O411" s="30"/>
    </row>
    <row r="412" spans="3:15" ht="25.8" x14ac:dyDescent="0.5">
      <c r="C412" s="15">
        <v>42903.916666666657</v>
      </c>
      <c r="D412" s="21">
        <v>412.95</v>
      </c>
      <c r="E412" s="19">
        <v>0</v>
      </c>
      <c r="F412" s="4">
        <f t="shared" si="18"/>
        <v>0</v>
      </c>
      <c r="G412" s="51">
        <f>SUM(D390:D413)</f>
        <v>9489.1500000000033</v>
      </c>
      <c r="H412" s="49"/>
      <c r="I412" s="11"/>
      <c r="J412" s="9"/>
      <c r="K412" s="10">
        <f t="shared" si="19"/>
        <v>0</v>
      </c>
      <c r="L412" s="58">
        <f t="shared" si="20"/>
        <v>-412.95</v>
      </c>
      <c r="M412" s="60"/>
      <c r="N412" s="61"/>
      <c r="O412" s="30"/>
    </row>
    <row r="413" spans="3:15" ht="25.8" x14ac:dyDescent="0.5">
      <c r="C413" s="15">
        <v>42903.958333333343</v>
      </c>
      <c r="D413" s="21">
        <v>401.1</v>
      </c>
      <c r="E413" s="19">
        <v>0</v>
      </c>
      <c r="F413" s="4">
        <f t="shared" si="18"/>
        <v>0</v>
      </c>
      <c r="G413" s="52">
        <f>SUM(F390:F413)</f>
        <v>7.4909999999999997</v>
      </c>
      <c r="H413" s="49"/>
      <c r="I413" s="11"/>
      <c r="J413" s="9"/>
      <c r="K413" s="10">
        <f t="shared" si="19"/>
        <v>0</v>
      </c>
      <c r="L413" s="58">
        <f t="shared" si="20"/>
        <v>-401.1</v>
      </c>
      <c r="M413" s="60"/>
      <c r="N413" s="61"/>
      <c r="O413" s="30"/>
    </row>
    <row r="414" spans="3:15" ht="25.8" x14ac:dyDescent="0.5">
      <c r="C414" s="15">
        <v>42904</v>
      </c>
      <c r="D414" s="21">
        <v>380.55</v>
      </c>
      <c r="E414" s="19">
        <v>0</v>
      </c>
      <c r="F414" s="4">
        <f t="shared" si="18"/>
        <v>0</v>
      </c>
      <c r="G414" s="48"/>
      <c r="H414" s="49"/>
      <c r="I414" s="11"/>
      <c r="J414" s="9"/>
      <c r="K414" s="10">
        <f t="shared" si="19"/>
        <v>0</v>
      </c>
      <c r="L414" s="58">
        <f t="shared" si="20"/>
        <v>-380.55</v>
      </c>
      <c r="M414" s="60"/>
      <c r="N414" s="61"/>
      <c r="O414" s="30"/>
    </row>
    <row r="415" spans="3:15" ht="25.8" x14ac:dyDescent="0.5">
      <c r="C415" s="15">
        <v>42904.041666666657</v>
      </c>
      <c r="D415" s="21">
        <v>367.55</v>
      </c>
      <c r="E415" s="19">
        <v>0</v>
      </c>
      <c r="F415" s="4">
        <f t="shared" si="18"/>
        <v>0</v>
      </c>
      <c r="G415" s="48"/>
      <c r="H415" s="49"/>
      <c r="I415" s="11"/>
      <c r="J415" s="9"/>
      <c r="K415" s="10">
        <f t="shared" si="19"/>
        <v>0</v>
      </c>
      <c r="L415" s="58">
        <f t="shared" si="20"/>
        <v>-367.55</v>
      </c>
      <c r="M415" s="60"/>
      <c r="N415" s="61"/>
      <c r="O415" s="30"/>
    </row>
    <row r="416" spans="3:15" ht="25.8" x14ac:dyDescent="0.5">
      <c r="C416" s="15">
        <v>42904.083333333343</v>
      </c>
      <c r="D416" s="21">
        <v>363.15</v>
      </c>
      <c r="E416" s="19">
        <v>0</v>
      </c>
      <c r="F416" s="4">
        <f t="shared" si="18"/>
        <v>0</v>
      </c>
      <c r="G416" s="48"/>
      <c r="H416" s="49"/>
      <c r="I416" s="11"/>
      <c r="J416" s="9"/>
      <c r="K416" s="10">
        <f t="shared" si="19"/>
        <v>0</v>
      </c>
      <c r="L416" s="58">
        <f t="shared" si="20"/>
        <v>-363.15</v>
      </c>
      <c r="M416" s="60"/>
      <c r="N416" s="61"/>
      <c r="O416" s="30"/>
    </row>
    <row r="417" spans="3:15" ht="25.8" x14ac:dyDescent="0.5">
      <c r="C417" s="15">
        <v>42904.125</v>
      </c>
      <c r="D417" s="21">
        <v>366.65</v>
      </c>
      <c r="E417" s="19">
        <v>0</v>
      </c>
      <c r="F417" s="4">
        <f t="shared" si="18"/>
        <v>0</v>
      </c>
      <c r="G417" s="48"/>
      <c r="H417" s="49"/>
      <c r="I417" s="11"/>
      <c r="J417" s="9"/>
      <c r="K417" s="10">
        <f t="shared" si="19"/>
        <v>0</v>
      </c>
      <c r="L417" s="58">
        <f t="shared" si="20"/>
        <v>-366.65</v>
      </c>
      <c r="M417" s="60"/>
      <c r="N417" s="61"/>
      <c r="O417" s="30"/>
    </row>
    <row r="418" spans="3:15" ht="25.8" x14ac:dyDescent="0.5">
      <c r="C418" s="15">
        <v>42904.166666666657</v>
      </c>
      <c r="D418" s="21">
        <v>368.85</v>
      </c>
      <c r="E418" s="19">
        <v>0</v>
      </c>
      <c r="F418" s="4">
        <f t="shared" si="18"/>
        <v>0</v>
      </c>
      <c r="G418" s="48"/>
      <c r="H418" s="49"/>
      <c r="I418" s="11"/>
      <c r="J418" s="9"/>
      <c r="K418" s="10">
        <f t="shared" si="19"/>
        <v>0</v>
      </c>
      <c r="L418" s="58">
        <f t="shared" si="20"/>
        <v>-368.85</v>
      </c>
      <c r="M418" s="60"/>
      <c r="N418" s="61"/>
      <c r="O418" s="30"/>
    </row>
    <row r="419" spans="3:15" ht="25.8" x14ac:dyDescent="0.5">
      <c r="C419" s="15">
        <v>42904.208333333343</v>
      </c>
      <c r="D419" s="21">
        <v>383.9</v>
      </c>
      <c r="E419" s="19">
        <v>0</v>
      </c>
      <c r="F419" s="4">
        <f t="shared" si="18"/>
        <v>0</v>
      </c>
      <c r="G419" s="48"/>
      <c r="H419" s="49"/>
      <c r="I419" s="11"/>
      <c r="J419" s="9"/>
      <c r="K419" s="10">
        <f t="shared" si="19"/>
        <v>0</v>
      </c>
      <c r="L419" s="58">
        <f t="shared" si="20"/>
        <v>-383.9</v>
      </c>
      <c r="M419" s="60"/>
      <c r="N419" s="61"/>
      <c r="O419" s="30"/>
    </row>
    <row r="420" spans="3:15" ht="25.8" x14ac:dyDescent="0.5">
      <c r="C420" s="15">
        <v>42904.25</v>
      </c>
      <c r="D420" s="21">
        <v>374.4</v>
      </c>
      <c r="E420" s="19">
        <v>19</v>
      </c>
      <c r="F420" s="4">
        <f t="shared" si="18"/>
        <v>1.9E-2</v>
      </c>
      <c r="G420" s="48"/>
      <c r="H420" s="49"/>
      <c r="I420" s="11"/>
      <c r="J420" s="9"/>
      <c r="K420" s="10">
        <f t="shared" si="19"/>
        <v>33.91939584</v>
      </c>
      <c r="L420" s="58">
        <f t="shared" si="20"/>
        <v>-340.48060415999998</v>
      </c>
      <c r="M420" s="60"/>
      <c r="N420" s="61"/>
      <c r="O420" s="30"/>
    </row>
    <row r="421" spans="3:15" ht="25.8" x14ac:dyDescent="0.5">
      <c r="C421" s="15">
        <v>42904.291666666657</v>
      </c>
      <c r="D421" s="21">
        <v>334.6</v>
      </c>
      <c r="E421" s="19">
        <v>124.3333333333333</v>
      </c>
      <c r="F421" s="4">
        <f t="shared" si="18"/>
        <v>0.1243333333333333</v>
      </c>
      <c r="G421" s="48"/>
      <c r="H421" s="49"/>
      <c r="I421" s="11"/>
      <c r="J421" s="9"/>
      <c r="K421" s="10">
        <f t="shared" si="19"/>
        <v>221.96376575999994</v>
      </c>
      <c r="L421" s="58">
        <f t="shared" si="20"/>
        <v>-112.63623424000008</v>
      </c>
      <c r="M421" s="60"/>
      <c r="N421" s="61"/>
      <c r="O421" s="30"/>
    </row>
    <row r="422" spans="3:15" ht="25.8" x14ac:dyDescent="0.5">
      <c r="C422" s="15">
        <v>42904.333333333343</v>
      </c>
      <c r="D422" s="21">
        <v>336.35</v>
      </c>
      <c r="E422" s="19">
        <v>108</v>
      </c>
      <c r="F422" s="4">
        <f t="shared" si="18"/>
        <v>0.108</v>
      </c>
      <c r="G422" s="48"/>
      <c r="H422" s="49"/>
      <c r="I422" s="11"/>
      <c r="J422" s="9"/>
      <c r="K422" s="10">
        <f t="shared" si="19"/>
        <v>192.80498688</v>
      </c>
      <c r="L422" s="58">
        <f t="shared" si="20"/>
        <v>-143.54501312000002</v>
      </c>
      <c r="M422" s="60"/>
      <c r="N422" s="61"/>
      <c r="O422" s="30"/>
    </row>
    <row r="423" spans="3:15" ht="25.8" x14ac:dyDescent="0.5">
      <c r="C423" s="15">
        <v>42904.375</v>
      </c>
      <c r="D423" s="21">
        <v>350.2</v>
      </c>
      <c r="E423" s="19">
        <v>224.33333333333329</v>
      </c>
      <c r="F423" s="4">
        <f t="shared" si="18"/>
        <v>0.22433333333333327</v>
      </c>
      <c r="G423" s="48"/>
      <c r="H423" s="49"/>
      <c r="I423" s="11"/>
      <c r="J423" s="9"/>
      <c r="K423" s="10">
        <f t="shared" si="19"/>
        <v>400.48690175999991</v>
      </c>
      <c r="L423" s="58">
        <f t="shared" si="20"/>
        <v>50.286901759999921</v>
      </c>
      <c r="M423" s="60"/>
      <c r="N423" s="61"/>
      <c r="O423" s="30"/>
    </row>
    <row r="424" spans="3:15" ht="25.8" x14ac:dyDescent="0.5">
      <c r="C424" s="15">
        <v>42904.416666666657</v>
      </c>
      <c r="D424" s="21">
        <v>354.95</v>
      </c>
      <c r="E424" s="19">
        <v>471.49999999999989</v>
      </c>
      <c r="F424" s="4">
        <f t="shared" si="18"/>
        <v>0.47149999999999986</v>
      </c>
      <c r="G424" s="48"/>
      <c r="H424" s="49"/>
      <c r="I424" s="11"/>
      <c r="J424" s="9"/>
      <c r="K424" s="10">
        <f t="shared" si="19"/>
        <v>841.73658623999972</v>
      </c>
      <c r="L424" s="58">
        <f t="shared" si="20"/>
        <v>486.78658623999974</v>
      </c>
      <c r="M424" s="60"/>
      <c r="N424" s="61"/>
      <c r="O424" s="30"/>
    </row>
    <row r="425" spans="3:15" ht="25.8" x14ac:dyDescent="0.5">
      <c r="C425" s="15">
        <v>42904.458333333343</v>
      </c>
      <c r="D425" s="21">
        <v>384.7</v>
      </c>
      <c r="E425" s="19">
        <v>669.83333333333314</v>
      </c>
      <c r="F425" s="4">
        <f t="shared" si="18"/>
        <v>0.66983333333333317</v>
      </c>
      <c r="G425" s="48"/>
      <c r="H425" s="49"/>
      <c r="I425" s="11"/>
      <c r="J425" s="9"/>
      <c r="K425" s="10">
        <f t="shared" si="19"/>
        <v>1195.8074726399998</v>
      </c>
      <c r="L425" s="58">
        <f t="shared" si="20"/>
        <v>811.10747263999974</v>
      </c>
      <c r="M425" s="60"/>
      <c r="N425" s="61"/>
      <c r="O425" s="30"/>
    </row>
    <row r="426" spans="3:15" ht="25.8" x14ac:dyDescent="0.5">
      <c r="C426" s="15">
        <v>42904.5</v>
      </c>
      <c r="D426" s="21">
        <v>390.1</v>
      </c>
      <c r="E426" s="19">
        <v>750.16666666666663</v>
      </c>
      <c r="F426" s="4">
        <f t="shared" si="18"/>
        <v>0.75016666666666665</v>
      </c>
      <c r="G426" s="48"/>
      <c r="H426" s="49"/>
      <c r="I426" s="11"/>
      <c r="J426" s="9"/>
      <c r="K426" s="10">
        <f t="shared" si="19"/>
        <v>1339.2210585600001</v>
      </c>
      <c r="L426" s="58">
        <f t="shared" si="20"/>
        <v>949.12105856000005</v>
      </c>
      <c r="M426" s="60"/>
      <c r="N426" s="61"/>
      <c r="O426" s="30"/>
    </row>
    <row r="427" spans="3:15" ht="25.8" x14ac:dyDescent="0.5">
      <c r="C427" s="15">
        <v>42904.541666666657</v>
      </c>
      <c r="D427" s="21">
        <v>388.45</v>
      </c>
      <c r="E427" s="19">
        <v>265.66666666666657</v>
      </c>
      <c r="F427" s="4">
        <f t="shared" si="18"/>
        <v>0.26566666666666655</v>
      </c>
      <c r="G427" s="48"/>
      <c r="H427" s="49"/>
      <c r="I427" s="11"/>
      <c r="J427" s="9"/>
      <c r="K427" s="10">
        <f t="shared" si="19"/>
        <v>474.2764646399998</v>
      </c>
      <c r="L427" s="58">
        <f t="shared" si="20"/>
        <v>85.826464639999813</v>
      </c>
      <c r="M427" s="60"/>
      <c r="N427" s="61"/>
      <c r="O427" s="30"/>
    </row>
    <row r="428" spans="3:15" ht="25.8" x14ac:dyDescent="0.5">
      <c r="C428" s="15">
        <v>42904.583333333343</v>
      </c>
      <c r="D428" s="21">
        <v>403.5</v>
      </c>
      <c r="E428" s="19">
        <v>497.5</v>
      </c>
      <c r="F428" s="4">
        <f t="shared" si="18"/>
        <v>0.4975</v>
      </c>
      <c r="G428" s="48"/>
      <c r="H428" s="49"/>
      <c r="I428" s="11"/>
      <c r="J428" s="9"/>
      <c r="K428" s="10">
        <f t="shared" si="19"/>
        <v>888.15260160000003</v>
      </c>
      <c r="L428" s="58">
        <f t="shared" si="20"/>
        <v>484.65260160000003</v>
      </c>
      <c r="M428" s="60"/>
      <c r="N428" s="61"/>
      <c r="O428" s="30"/>
    </row>
    <row r="429" spans="3:15" ht="25.8" x14ac:dyDescent="0.5">
      <c r="C429" s="15">
        <v>42904.625</v>
      </c>
      <c r="D429" s="21">
        <v>391.8</v>
      </c>
      <c r="E429" s="19">
        <v>569.16666666666663</v>
      </c>
      <c r="F429" s="4">
        <f t="shared" si="18"/>
        <v>0.5691666666666666</v>
      </c>
      <c r="G429" s="48"/>
      <c r="H429" s="49"/>
      <c r="I429" s="11"/>
      <c r="J429" s="9"/>
      <c r="K429" s="10">
        <f t="shared" si="19"/>
        <v>1016.0941823999999</v>
      </c>
      <c r="L429" s="58">
        <f t="shared" si="20"/>
        <v>624.29418239999995</v>
      </c>
      <c r="M429" s="60"/>
      <c r="N429" s="61"/>
      <c r="O429" s="30"/>
    </row>
    <row r="430" spans="3:15" ht="25.8" x14ac:dyDescent="0.5">
      <c r="C430" s="15">
        <v>42904.666666666657</v>
      </c>
      <c r="D430" s="21">
        <v>374.6</v>
      </c>
      <c r="E430" s="19">
        <v>273.5</v>
      </c>
      <c r="F430" s="4">
        <f t="shared" si="18"/>
        <v>0.27350000000000002</v>
      </c>
      <c r="G430" s="48"/>
      <c r="H430" s="49"/>
      <c r="I430" s="11"/>
      <c r="J430" s="9"/>
      <c r="K430" s="10">
        <f t="shared" si="19"/>
        <v>488.26077696000004</v>
      </c>
      <c r="L430" s="58">
        <f t="shared" si="20"/>
        <v>113.66077696000002</v>
      </c>
      <c r="M430" s="60"/>
      <c r="N430" s="61"/>
      <c r="O430" s="30"/>
    </row>
    <row r="431" spans="3:15" ht="25.8" x14ac:dyDescent="0.5">
      <c r="C431" s="15">
        <v>42904.708333333343</v>
      </c>
      <c r="D431" s="21">
        <v>378.55</v>
      </c>
      <c r="E431" s="19">
        <v>211.16666666666671</v>
      </c>
      <c r="F431" s="4">
        <f t="shared" si="18"/>
        <v>0.21116666666666672</v>
      </c>
      <c r="G431" s="48"/>
      <c r="H431" s="49"/>
      <c r="I431" s="11"/>
      <c r="J431" s="9"/>
      <c r="K431" s="10">
        <f t="shared" si="19"/>
        <v>376.98135552000008</v>
      </c>
      <c r="L431" s="58">
        <f t="shared" si="20"/>
        <v>-1.5686444799999322</v>
      </c>
      <c r="M431" s="60"/>
      <c r="N431" s="61"/>
      <c r="O431" s="30"/>
    </row>
    <row r="432" spans="3:15" ht="25.8" x14ac:dyDescent="0.5">
      <c r="C432" s="15">
        <v>42904.75</v>
      </c>
      <c r="D432" s="21">
        <v>374.1</v>
      </c>
      <c r="E432" s="19">
        <v>61.499999999999993</v>
      </c>
      <c r="F432" s="4">
        <f t="shared" si="18"/>
        <v>6.1499999999999992E-2</v>
      </c>
      <c r="G432" s="48"/>
      <c r="H432" s="49"/>
      <c r="I432" s="11"/>
      <c r="J432" s="9"/>
      <c r="K432" s="10">
        <f t="shared" si="19"/>
        <v>109.79172863999999</v>
      </c>
      <c r="L432" s="58">
        <f t="shared" si="20"/>
        <v>-264.30827136000005</v>
      </c>
      <c r="M432" s="62">
        <f>SUM(L422:L432)</f>
        <v>3196.314115839999</v>
      </c>
      <c r="N432" s="61"/>
      <c r="O432" s="30"/>
    </row>
    <row r="433" spans="3:15" ht="25.8" x14ac:dyDescent="0.5">
      <c r="C433" s="15">
        <v>42904.791666666657</v>
      </c>
      <c r="D433" s="21">
        <v>380.2</v>
      </c>
      <c r="E433" s="19">
        <v>21.5</v>
      </c>
      <c r="F433" s="4">
        <f t="shared" si="18"/>
        <v>2.1499999999999998E-2</v>
      </c>
      <c r="G433" s="48"/>
      <c r="H433" s="49"/>
      <c r="I433" s="11"/>
      <c r="J433" s="9"/>
      <c r="K433" s="10">
        <f t="shared" si="19"/>
        <v>38.382474239999993</v>
      </c>
      <c r="L433" s="58">
        <f t="shared" si="20"/>
        <v>-341.81752575999997</v>
      </c>
      <c r="M433" s="62">
        <f>ABS(SUM(L433:L437,L414:L421))</f>
        <v>4632.0008230400008</v>
      </c>
      <c r="N433" s="63">
        <f>MAX(M432:M433)</f>
        <v>4632.0008230400008</v>
      </c>
      <c r="O433" s="30"/>
    </row>
    <row r="434" spans="3:15" ht="25.8" x14ac:dyDescent="0.5">
      <c r="C434" s="15">
        <v>42904.833333333343</v>
      </c>
      <c r="D434" s="21">
        <v>416.65</v>
      </c>
      <c r="E434" s="19">
        <v>4.5</v>
      </c>
      <c r="F434" s="4">
        <f t="shared" si="18"/>
        <v>4.4999999999999997E-3</v>
      </c>
      <c r="G434" s="50" t="s">
        <v>26</v>
      </c>
      <c r="H434" s="49"/>
      <c r="I434" s="11"/>
      <c r="J434" s="9"/>
      <c r="K434" s="10">
        <f t="shared" si="19"/>
        <v>8.0335411199999989</v>
      </c>
      <c r="L434" s="58">
        <f t="shared" si="20"/>
        <v>-408.61645887999998</v>
      </c>
      <c r="M434" s="60"/>
      <c r="N434" s="61"/>
      <c r="O434" s="30"/>
    </row>
    <row r="435" spans="3:15" ht="25.8" x14ac:dyDescent="0.5">
      <c r="C435" s="15">
        <v>42904.875</v>
      </c>
      <c r="D435" s="21">
        <v>423.55</v>
      </c>
      <c r="E435" s="19">
        <v>0</v>
      </c>
      <c r="F435" s="4">
        <f t="shared" si="18"/>
        <v>0</v>
      </c>
      <c r="G435" s="48">
        <f>G436/(0.11*0.96*0.9*G437)</f>
        <v>22320.35532854886</v>
      </c>
      <c r="H435" s="49">
        <f>G436/(0.11*0.9*0.96*G437)</f>
        <v>22320.35532854886</v>
      </c>
      <c r="I435" s="11"/>
      <c r="J435" s="9"/>
      <c r="K435" s="10">
        <f t="shared" si="19"/>
        <v>0</v>
      </c>
      <c r="L435" s="58">
        <f t="shared" si="20"/>
        <v>-423.55</v>
      </c>
      <c r="M435" s="60"/>
      <c r="N435" s="61"/>
      <c r="O435" s="30"/>
    </row>
    <row r="436" spans="3:15" ht="25.8" x14ac:dyDescent="0.5">
      <c r="C436" s="15">
        <v>42904.916666666657</v>
      </c>
      <c r="D436" s="21">
        <v>400.55</v>
      </c>
      <c r="E436" s="19">
        <v>0</v>
      </c>
      <c r="F436" s="4">
        <f t="shared" si="18"/>
        <v>0</v>
      </c>
      <c r="G436" s="51">
        <f>SUM(D414:D437)</f>
        <v>9061.6</v>
      </c>
      <c r="H436" s="49"/>
      <c r="I436" s="11"/>
      <c r="J436" s="9"/>
      <c r="K436" s="10">
        <f t="shared" si="19"/>
        <v>0</v>
      </c>
      <c r="L436" s="58">
        <f t="shared" si="20"/>
        <v>-400.55</v>
      </c>
      <c r="M436" s="60"/>
      <c r="N436" s="61"/>
      <c r="O436" s="30"/>
    </row>
    <row r="437" spans="3:15" ht="25.8" x14ac:dyDescent="0.5">
      <c r="C437" s="15">
        <v>42904.958333333343</v>
      </c>
      <c r="D437" s="21">
        <v>373.7</v>
      </c>
      <c r="E437" s="19">
        <v>0</v>
      </c>
      <c r="F437" s="4">
        <f t="shared" si="18"/>
        <v>0</v>
      </c>
      <c r="G437" s="52">
        <f>SUM(F414:F437)</f>
        <v>4.2716666666666656</v>
      </c>
      <c r="H437" s="49"/>
      <c r="I437" s="11"/>
      <c r="J437" s="9"/>
      <c r="K437" s="10">
        <f t="shared" si="19"/>
        <v>0</v>
      </c>
      <c r="L437" s="58">
        <f t="shared" si="20"/>
        <v>-373.7</v>
      </c>
      <c r="M437" s="60"/>
      <c r="N437" s="61"/>
      <c r="O437" s="30"/>
    </row>
    <row r="438" spans="3:15" ht="25.8" x14ac:dyDescent="0.5">
      <c r="C438" s="15">
        <v>42905</v>
      </c>
      <c r="D438" s="21">
        <v>364.75</v>
      </c>
      <c r="E438" s="19">
        <v>0</v>
      </c>
      <c r="F438" s="4">
        <f t="shared" si="18"/>
        <v>0</v>
      </c>
      <c r="G438" s="48"/>
      <c r="H438" s="49"/>
      <c r="I438" s="11"/>
      <c r="J438" s="9"/>
      <c r="K438" s="10">
        <f t="shared" si="19"/>
        <v>0</v>
      </c>
      <c r="L438" s="58">
        <f t="shared" si="20"/>
        <v>-364.75</v>
      </c>
      <c r="M438" s="60"/>
      <c r="N438" s="61"/>
      <c r="O438" s="30"/>
    </row>
    <row r="439" spans="3:15" ht="25.8" x14ac:dyDescent="0.5">
      <c r="C439" s="15">
        <v>42905.041666666657</v>
      </c>
      <c r="D439" s="21">
        <v>379.5</v>
      </c>
      <c r="E439" s="19">
        <v>0</v>
      </c>
      <c r="F439" s="4">
        <f t="shared" si="18"/>
        <v>0</v>
      </c>
      <c r="G439" s="48"/>
      <c r="H439" s="49"/>
      <c r="I439" s="11"/>
      <c r="J439" s="9"/>
      <c r="K439" s="10">
        <f t="shared" si="19"/>
        <v>0</v>
      </c>
      <c r="L439" s="58">
        <f t="shared" si="20"/>
        <v>-379.5</v>
      </c>
      <c r="M439" s="60"/>
      <c r="N439" s="61"/>
      <c r="O439" s="30"/>
    </row>
    <row r="440" spans="3:15" ht="25.8" x14ac:dyDescent="0.5">
      <c r="C440" s="15">
        <v>42905.083333333343</v>
      </c>
      <c r="D440" s="21">
        <v>361.85</v>
      </c>
      <c r="E440" s="19">
        <v>0</v>
      </c>
      <c r="F440" s="4">
        <f t="shared" si="18"/>
        <v>0</v>
      </c>
      <c r="G440" s="48"/>
      <c r="H440" s="49"/>
      <c r="I440" s="11"/>
      <c r="J440" s="9"/>
      <c r="K440" s="10">
        <f t="shared" si="19"/>
        <v>0</v>
      </c>
      <c r="L440" s="58">
        <f t="shared" si="20"/>
        <v>-361.85</v>
      </c>
      <c r="M440" s="60"/>
      <c r="N440" s="61"/>
      <c r="O440" s="30"/>
    </row>
    <row r="441" spans="3:15" ht="25.8" x14ac:dyDescent="0.5">
      <c r="C441" s="15">
        <v>42905.125</v>
      </c>
      <c r="D441" s="21">
        <v>357.15</v>
      </c>
      <c r="E441" s="19">
        <v>0</v>
      </c>
      <c r="F441" s="4">
        <f t="shared" si="18"/>
        <v>0</v>
      </c>
      <c r="G441" s="48"/>
      <c r="H441" s="49"/>
      <c r="I441" s="11"/>
      <c r="J441" s="9"/>
      <c r="K441" s="10">
        <f t="shared" si="19"/>
        <v>0</v>
      </c>
      <c r="L441" s="58">
        <f t="shared" si="20"/>
        <v>-357.15</v>
      </c>
      <c r="M441" s="60"/>
      <c r="N441" s="61"/>
      <c r="O441" s="30"/>
    </row>
    <row r="442" spans="3:15" ht="25.8" x14ac:dyDescent="0.5">
      <c r="C442" s="15">
        <v>42905.166666666657</v>
      </c>
      <c r="D442" s="21">
        <v>347.5</v>
      </c>
      <c r="E442" s="19">
        <v>0</v>
      </c>
      <c r="F442" s="4">
        <f t="shared" si="18"/>
        <v>0</v>
      </c>
      <c r="G442" s="48"/>
      <c r="H442" s="49"/>
      <c r="I442" s="11"/>
      <c r="J442" s="9"/>
      <c r="K442" s="10">
        <f t="shared" si="19"/>
        <v>0</v>
      </c>
      <c r="L442" s="58">
        <f t="shared" si="20"/>
        <v>-347.5</v>
      </c>
      <c r="M442" s="60"/>
      <c r="N442" s="61"/>
      <c r="O442" s="30"/>
    </row>
    <row r="443" spans="3:15" ht="25.8" x14ac:dyDescent="0.5">
      <c r="C443" s="15">
        <v>42905.208333333343</v>
      </c>
      <c r="D443" s="21">
        <v>371.45</v>
      </c>
      <c r="E443" s="19">
        <v>0</v>
      </c>
      <c r="F443" s="4">
        <f t="shared" si="18"/>
        <v>0</v>
      </c>
      <c r="G443" s="48"/>
      <c r="H443" s="49"/>
      <c r="I443" s="11"/>
      <c r="J443" s="9"/>
      <c r="K443" s="10">
        <f t="shared" si="19"/>
        <v>0</v>
      </c>
      <c r="L443" s="58">
        <f t="shared" si="20"/>
        <v>-371.45</v>
      </c>
      <c r="M443" s="60"/>
      <c r="N443" s="61"/>
      <c r="O443" s="30"/>
    </row>
    <row r="444" spans="3:15" ht="25.8" x14ac:dyDescent="0.5">
      <c r="C444" s="15">
        <v>42905.25</v>
      </c>
      <c r="D444" s="21">
        <v>373</v>
      </c>
      <c r="E444" s="19">
        <v>19.166666666666661</v>
      </c>
      <c r="F444" s="4">
        <f t="shared" si="18"/>
        <v>1.9166666666666662E-2</v>
      </c>
      <c r="G444" s="48"/>
      <c r="H444" s="49"/>
      <c r="I444" s="11"/>
      <c r="J444" s="9"/>
      <c r="K444" s="10">
        <f t="shared" si="19"/>
        <v>34.216934399999992</v>
      </c>
      <c r="L444" s="58">
        <f t="shared" si="20"/>
        <v>-338.78306559999999</v>
      </c>
      <c r="M444" s="60"/>
      <c r="N444" s="61"/>
      <c r="O444" s="30"/>
    </row>
    <row r="445" spans="3:15" ht="25.8" x14ac:dyDescent="0.5">
      <c r="C445" s="15">
        <v>42905.291666666657</v>
      </c>
      <c r="D445" s="21">
        <v>441.25</v>
      </c>
      <c r="E445" s="19">
        <v>139.66666666666671</v>
      </c>
      <c r="F445" s="4">
        <f t="shared" si="18"/>
        <v>0.13966666666666672</v>
      </c>
      <c r="G445" s="48"/>
      <c r="H445" s="49"/>
      <c r="I445" s="11"/>
      <c r="J445" s="9"/>
      <c r="K445" s="10">
        <f t="shared" si="19"/>
        <v>249.33731328000007</v>
      </c>
      <c r="L445" s="58">
        <f t="shared" si="20"/>
        <v>-191.91268671999993</v>
      </c>
      <c r="M445" s="60"/>
      <c r="N445" s="61"/>
      <c r="O445" s="30"/>
    </row>
    <row r="446" spans="3:15" ht="25.8" x14ac:dyDescent="0.5">
      <c r="C446" s="15">
        <v>42905.333333333343</v>
      </c>
      <c r="D446" s="21">
        <v>474.9</v>
      </c>
      <c r="E446" s="19">
        <v>356</v>
      </c>
      <c r="F446" s="4">
        <f t="shared" si="18"/>
        <v>0.35599999999999998</v>
      </c>
      <c r="G446" s="48"/>
      <c r="H446" s="49"/>
      <c r="I446" s="11"/>
      <c r="J446" s="9"/>
      <c r="K446" s="10">
        <f t="shared" si="19"/>
        <v>635.54236415999992</v>
      </c>
      <c r="L446" s="58">
        <f t="shared" si="20"/>
        <v>160.64236415999994</v>
      </c>
      <c r="M446" s="60"/>
      <c r="N446" s="61"/>
      <c r="O446" s="30"/>
    </row>
    <row r="447" spans="3:15" ht="25.8" x14ac:dyDescent="0.5">
      <c r="C447" s="15">
        <v>42905.375</v>
      </c>
      <c r="D447" s="21">
        <v>564.25</v>
      </c>
      <c r="E447" s="19">
        <v>540.16666666666663</v>
      </c>
      <c r="F447" s="4">
        <f t="shared" si="18"/>
        <v>0.54016666666666668</v>
      </c>
      <c r="G447" s="48"/>
      <c r="H447" s="49"/>
      <c r="I447" s="11"/>
      <c r="J447" s="9"/>
      <c r="K447" s="10">
        <f t="shared" si="19"/>
        <v>964.32247296000003</v>
      </c>
      <c r="L447" s="58">
        <f t="shared" si="20"/>
        <v>400.07247296000003</v>
      </c>
      <c r="M447" s="60"/>
      <c r="N447" s="61"/>
      <c r="O447" s="30"/>
    </row>
    <row r="448" spans="3:15" ht="25.8" x14ac:dyDescent="0.5">
      <c r="C448" s="15">
        <v>42905.416666666657</v>
      </c>
      <c r="D448" s="21">
        <v>691.25</v>
      </c>
      <c r="E448" s="19">
        <v>670</v>
      </c>
      <c r="F448" s="4">
        <f t="shared" si="18"/>
        <v>0.67</v>
      </c>
      <c r="G448" s="48"/>
      <c r="H448" s="49"/>
      <c r="I448" s="11"/>
      <c r="J448" s="9"/>
      <c r="K448" s="10">
        <f t="shared" si="19"/>
        <v>1196.1050112</v>
      </c>
      <c r="L448" s="58">
        <f t="shared" si="20"/>
        <v>504.85501120000004</v>
      </c>
      <c r="M448" s="60"/>
      <c r="N448" s="61"/>
      <c r="O448" s="30"/>
    </row>
    <row r="449" spans="3:15" ht="25.8" x14ac:dyDescent="0.5">
      <c r="C449" s="15">
        <v>42905.458333333343</v>
      </c>
      <c r="D449" s="21">
        <v>863.25</v>
      </c>
      <c r="E449" s="19">
        <v>519.83333333333326</v>
      </c>
      <c r="F449" s="4">
        <f t="shared" si="18"/>
        <v>0.51983333333333326</v>
      </c>
      <c r="G449" s="48"/>
      <c r="H449" s="49"/>
      <c r="I449" s="11"/>
      <c r="J449" s="9"/>
      <c r="K449" s="10">
        <f t="shared" si="19"/>
        <v>928.02276863999987</v>
      </c>
      <c r="L449" s="58">
        <f t="shared" si="20"/>
        <v>64.772768639999867</v>
      </c>
      <c r="M449" s="60"/>
      <c r="N449" s="61"/>
      <c r="O449" s="30"/>
    </row>
    <row r="450" spans="3:15" ht="25.8" x14ac:dyDescent="0.5">
      <c r="C450" s="15">
        <v>42905.5</v>
      </c>
      <c r="D450" s="21">
        <v>875.25</v>
      </c>
      <c r="E450" s="19">
        <v>513.99999999999989</v>
      </c>
      <c r="F450" s="4">
        <f t="shared" si="18"/>
        <v>0.5139999999999999</v>
      </c>
      <c r="G450" s="48"/>
      <c r="H450" s="49"/>
      <c r="I450" s="11"/>
      <c r="J450" s="9"/>
      <c r="K450" s="10">
        <f t="shared" si="19"/>
        <v>917.60891903999982</v>
      </c>
      <c r="L450" s="58">
        <f t="shared" si="20"/>
        <v>42.358919039999819</v>
      </c>
      <c r="M450" s="60"/>
      <c r="N450" s="61"/>
      <c r="O450" s="30"/>
    </row>
    <row r="451" spans="3:15" ht="25.8" x14ac:dyDescent="0.5">
      <c r="C451" s="15">
        <v>42905.541666666657</v>
      </c>
      <c r="D451" s="21">
        <v>890.75</v>
      </c>
      <c r="E451" s="19">
        <v>834.16666666666663</v>
      </c>
      <c r="F451" s="4">
        <f t="shared" si="18"/>
        <v>0.83416666666666661</v>
      </c>
      <c r="G451" s="48"/>
      <c r="H451" s="49"/>
      <c r="I451" s="11"/>
      <c r="J451" s="9"/>
      <c r="K451" s="10">
        <f t="shared" si="19"/>
        <v>1489.1804927999999</v>
      </c>
      <c r="L451" s="58">
        <f t="shared" si="20"/>
        <v>598.43049279999991</v>
      </c>
      <c r="M451" s="60"/>
      <c r="N451" s="61"/>
      <c r="O451" s="30"/>
    </row>
    <row r="452" spans="3:15" ht="25.8" x14ac:dyDescent="0.5">
      <c r="C452" s="15">
        <v>42905.583333333343</v>
      </c>
      <c r="D452" s="21">
        <v>877</v>
      </c>
      <c r="E452" s="19">
        <v>864.16666666666663</v>
      </c>
      <c r="F452" s="4">
        <f t="shared" si="18"/>
        <v>0.86416666666666664</v>
      </c>
      <c r="G452" s="48"/>
      <c r="H452" s="49"/>
      <c r="I452" s="11"/>
      <c r="J452" s="9"/>
      <c r="K452" s="10">
        <f t="shared" si="19"/>
        <v>1542.7374336</v>
      </c>
      <c r="L452" s="58">
        <f t="shared" si="20"/>
        <v>665.73743360000003</v>
      </c>
      <c r="M452" s="60"/>
      <c r="N452" s="61"/>
      <c r="O452" s="30"/>
    </row>
    <row r="453" spans="3:15" ht="25.8" x14ac:dyDescent="0.5">
      <c r="C453" s="15">
        <v>42905.625</v>
      </c>
      <c r="D453" s="21">
        <v>802.35</v>
      </c>
      <c r="E453" s="19">
        <v>829</v>
      </c>
      <c r="F453" s="4">
        <f t="shared" si="18"/>
        <v>0.82899999999999996</v>
      </c>
      <c r="G453" s="48"/>
      <c r="H453" s="49"/>
      <c r="I453" s="11"/>
      <c r="J453" s="9"/>
      <c r="K453" s="10">
        <f t="shared" si="19"/>
        <v>1479.9567974399999</v>
      </c>
      <c r="L453" s="58">
        <f t="shared" si="20"/>
        <v>677.60679743999992</v>
      </c>
      <c r="M453" s="60"/>
      <c r="N453" s="61"/>
      <c r="O453" s="30"/>
    </row>
    <row r="454" spans="3:15" ht="25.8" x14ac:dyDescent="0.5">
      <c r="C454" s="15">
        <v>42905.666666666657</v>
      </c>
      <c r="D454" s="21">
        <v>685.05</v>
      </c>
      <c r="E454" s="19">
        <v>765.33333333333326</v>
      </c>
      <c r="F454" s="4">
        <f t="shared" si="18"/>
        <v>0.76533333333333331</v>
      </c>
      <c r="G454" s="48"/>
      <c r="H454" s="49"/>
      <c r="I454" s="11"/>
      <c r="J454" s="9"/>
      <c r="K454" s="10">
        <f t="shared" si="19"/>
        <v>1366.2970675199999</v>
      </c>
      <c r="L454" s="58">
        <f t="shared" si="20"/>
        <v>681.24706751999997</v>
      </c>
      <c r="M454" s="60"/>
      <c r="N454" s="61"/>
      <c r="O454" s="30"/>
    </row>
    <row r="455" spans="3:15" ht="25.8" x14ac:dyDescent="0.5">
      <c r="C455" s="15">
        <v>42905.708333333343</v>
      </c>
      <c r="D455" s="21">
        <v>603.75</v>
      </c>
      <c r="E455" s="19">
        <v>616.49999999999989</v>
      </c>
      <c r="F455" s="4">
        <f t="shared" ref="F455:F518" si="21">E455/1000</f>
        <v>0.61649999999999994</v>
      </c>
      <c r="G455" s="48"/>
      <c r="H455" s="49"/>
      <c r="I455" s="11"/>
      <c r="J455" s="9"/>
      <c r="K455" s="10">
        <f t="shared" ref="K455:K518" si="22">0.11*0.9*0.96*18784*F455</f>
        <v>1100.5951334399999</v>
      </c>
      <c r="L455" s="58">
        <f t="shared" ref="L455:L518" si="23">K455-D455</f>
        <v>496.84513343999993</v>
      </c>
      <c r="M455" s="60"/>
      <c r="N455" s="61"/>
      <c r="O455" s="30"/>
    </row>
    <row r="456" spans="3:15" ht="25.8" x14ac:dyDescent="0.5">
      <c r="C456" s="15">
        <v>42905.75</v>
      </c>
      <c r="D456" s="21">
        <v>584.35</v>
      </c>
      <c r="E456" s="19">
        <v>418</v>
      </c>
      <c r="F456" s="4">
        <f t="shared" si="21"/>
        <v>0.41799999999999998</v>
      </c>
      <c r="G456" s="48"/>
      <c r="H456" s="49"/>
      <c r="I456" s="11"/>
      <c r="J456" s="9"/>
      <c r="K456" s="10">
        <f t="shared" si="22"/>
        <v>746.22670847999996</v>
      </c>
      <c r="L456" s="58">
        <f t="shared" si="23"/>
        <v>161.87670847999993</v>
      </c>
      <c r="M456" s="62">
        <f>SUM(L446:L456)</f>
        <v>4454.4451692799994</v>
      </c>
      <c r="N456" s="61"/>
      <c r="O456" s="30"/>
    </row>
    <row r="457" spans="3:15" ht="25.8" x14ac:dyDescent="0.5">
      <c r="C457" s="15">
        <v>42905.791666666657</v>
      </c>
      <c r="D457" s="21">
        <v>535.29999999999995</v>
      </c>
      <c r="E457" s="19">
        <v>204.16666666666671</v>
      </c>
      <c r="F457" s="4">
        <f t="shared" si="21"/>
        <v>0.20416666666666672</v>
      </c>
      <c r="G457" s="48"/>
      <c r="H457" s="49"/>
      <c r="I457" s="11"/>
      <c r="J457" s="9"/>
      <c r="K457" s="10">
        <f t="shared" si="22"/>
        <v>364.48473600000011</v>
      </c>
      <c r="L457" s="58">
        <f t="shared" si="23"/>
        <v>-170.81526399999984</v>
      </c>
      <c r="M457" s="62">
        <f>ABS(SUM(L457:L461,L438:L445))</f>
        <v>4602.8837606400002</v>
      </c>
      <c r="N457" s="63">
        <f>MAX(M456:M457)</f>
        <v>4602.8837606400002</v>
      </c>
      <c r="O457" s="30"/>
    </row>
    <row r="458" spans="3:15" ht="25.8" x14ac:dyDescent="0.5">
      <c r="C458" s="15">
        <v>42905.833333333343</v>
      </c>
      <c r="D458" s="21">
        <v>482.6</v>
      </c>
      <c r="E458" s="19">
        <v>42.166666666666657</v>
      </c>
      <c r="F458" s="4">
        <f t="shared" si="21"/>
        <v>4.2166666666666658E-2</v>
      </c>
      <c r="G458" s="50" t="s">
        <v>26</v>
      </c>
      <c r="H458" s="49"/>
      <c r="I458" s="11"/>
      <c r="J458" s="9"/>
      <c r="K458" s="10">
        <f t="shared" si="22"/>
        <v>75.277255679999982</v>
      </c>
      <c r="L458" s="58">
        <f t="shared" si="23"/>
        <v>-407.32274432000003</v>
      </c>
      <c r="M458" s="60"/>
      <c r="N458" s="61"/>
      <c r="O458" s="30"/>
    </row>
    <row r="459" spans="3:15" ht="25.8" x14ac:dyDescent="0.5">
      <c r="C459" s="15">
        <v>42905.875</v>
      </c>
      <c r="D459" s="21">
        <v>474.2</v>
      </c>
      <c r="E459" s="19">
        <v>0</v>
      </c>
      <c r="F459" s="4">
        <f t="shared" si="21"/>
        <v>0</v>
      </c>
      <c r="G459" s="48">
        <f>G460/(0.11*0.96*0.9*G461)</f>
        <v>18997.009119241698</v>
      </c>
      <c r="H459" s="49">
        <f>G460/(0.11*0.9*0.96*G461)</f>
        <v>18997.009119241698</v>
      </c>
      <c r="I459" s="11"/>
      <c r="J459" s="9"/>
      <c r="K459" s="10">
        <f t="shared" si="22"/>
        <v>0</v>
      </c>
      <c r="L459" s="58">
        <f t="shared" si="23"/>
        <v>-474.2</v>
      </c>
      <c r="M459" s="60"/>
      <c r="N459" s="61"/>
      <c r="O459" s="30"/>
    </row>
    <row r="460" spans="3:15" ht="25.8" x14ac:dyDescent="0.5">
      <c r="C460" s="15">
        <v>42905.916666666657</v>
      </c>
      <c r="D460" s="21">
        <v>431.4</v>
      </c>
      <c r="E460" s="19">
        <v>0</v>
      </c>
      <c r="F460" s="4">
        <f t="shared" si="21"/>
        <v>0</v>
      </c>
      <c r="G460" s="51">
        <f>SUM(D438:D461)</f>
        <v>13238.35</v>
      </c>
      <c r="H460" s="49"/>
      <c r="I460" s="11"/>
      <c r="J460" s="9"/>
      <c r="K460" s="10">
        <f t="shared" si="22"/>
        <v>0</v>
      </c>
      <c r="L460" s="58">
        <f t="shared" si="23"/>
        <v>-431.4</v>
      </c>
      <c r="M460" s="60"/>
      <c r="N460" s="61"/>
      <c r="O460" s="30"/>
    </row>
    <row r="461" spans="3:15" ht="25.8" x14ac:dyDescent="0.5">
      <c r="C461" s="15">
        <v>42905.958333333343</v>
      </c>
      <c r="D461" s="21">
        <v>406.25</v>
      </c>
      <c r="E461" s="19">
        <v>0</v>
      </c>
      <c r="F461" s="4">
        <f t="shared" si="21"/>
        <v>0</v>
      </c>
      <c r="G461" s="52">
        <f>SUM(F438:F461)</f>
        <v>7.3323333333333327</v>
      </c>
      <c r="H461" s="49"/>
      <c r="I461" s="11"/>
      <c r="J461" s="9"/>
      <c r="K461" s="10">
        <f t="shared" si="22"/>
        <v>0</v>
      </c>
      <c r="L461" s="58">
        <f t="shared" si="23"/>
        <v>-406.25</v>
      </c>
      <c r="M461" s="60"/>
      <c r="N461" s="61"/>
      <c r="O461" s="30"/>
    </row>
    <row r="462" spans="3:15" ht="25.8" x14ac:dyDescent="0.5">
      <c r="C462" s="15">
        <v>42906</v>
      </c>
      <c r="D462" s="21">
        <v>388.35</v>
      </c>
      <c r="E462" s="19">
        <v>0</v>
      </c>
      <c r="F462" s="4">
        <f t="shared" si="21"/>
        <v>0</v>
      </c>
      <c r="G462" s="48"/>
      <c r="H462" s="49"/>
      <c r="I462" s="11"/>
      <c r="J462" s="9"/>
      <c r="K462" s="10">
        <f t="shared" si="22"/>
        <v>0</v>
      </c>
      <c r="L462" s="58">
        <f t="shared" si="23"/>
        <v>-388.35</v>
      </c>
      <c r="M462" s="60"/>
      <c r="N462" s="61"/>
      <c r="O462" s="30"/>
    </row>
    <row r="463" spans="3:15" ht="25.8" x14ac:dyDescent="0.5">
      <c r="C463" s="15">
        <v>42906.041666666657</v>
      </c>
      <c r="D463" s="21">
        <v>397.15</v>
      </c>
      <c r="E463" s="19">
        <v>0</v>
      </c>
      <c r="F463" s="4">
        <f t="shared" si="21"/>
        <v>0</v>
      </c>
      <c r="G463" s="48"/>
      <c r="H463" s="49"/>
      <c r="I463" s="11"/>
      <c r="J463" s="9"/>
      <c r="K463" s="10">
        <f t="shared" si="22"/>
        <v>0</v>
      </c>
      <c r="L463" s="58">
        <f t="shared" si="23"/>
        <v>-397.15</v>
      </c>
      <c r="M463" s="60"/>
      <c r="N463" s="61"/>
      <c r="O463" s="30"/>
    </row>
    <row r="464" spans="3:15" ht="25.8" x14ac:dyDescent="0.5">
      <c r="C464" s="15">
        <v>42906.083333333343</v>
      </c>
      <c r="D464" s="21">
        <v>391.55</v>
      </c>
      <c r="E464" s="19">
        <v>0</v>
      </c>
      <c r="F464" s="4">
        <f t="shared" si="21"/>
        <v>0</v>
      </c>
      <c r="G464" s="48"/>
      <c r="H464" s="49"/>
      <c r="I464" s="11"/>
      <c r="J464" s="9"/>
      <c r="K464" s="10">
        <f t="shared" si="22"/>
        <v>0</v>
      </c>
      <c r="L464" s="58">
        <f t="shared" si="23"/>
        <v>-391.55</v>
      </c>
      <c r="M464" s="60"/>
      <c r="N464" s="61"/>
      <c r="O464" s="30"/>
    </row>
    <row r="465" spans="3:15" ht="25.8" x14ac:dyDescent="0.5">
      <c r="C465" s="15">
        <v>42906.125</v>
      </c>
      <c r="D465" s="21">
        <v>367.4</v>
      </c>
      <c r="E465" s="19">
        <v>0</v>
      </c>
      <c r="F465" s="4">
        <f t="shared" si="21"/>
        <v>0</v>
      </c>
      <c r="G465" s="48"/>
      <c r="H465" s="49"/>
      <c r="I465" s="11"/>
      <c r="J465" s="9"/>
      <c r="K465" s="10">
        <f t="shared" si="22"/>
        <v>0</v>
      </c>
      <c r="L465" s="58">
        <f t="shared" si="23"/>
        <v>-367.4</v>
      </c>
      <c r="M465" s="60"/>
      <c r="N465" s="61"/>
      <c r="O465" s="30"/>
    </row>
    <row r="466" spans="3:15" ht="25.8" x14ac:dyDescent="0.5">
      <c r="C466" s="15">
        <v>42906.166666666657</v>
      </c>
      <c r="D466" s="21">
        <v>363.8</v>
      </c>
      <c r="E466" s="19">
        <v>0</v>
      </c>
      <c r="F466" s="4">
        <f t="shared" si="21"/>
        <v>0</v>
      </c>
      <c r="G466" s="48"/>
      <c r="H466" s="49"/>
      <c r="I466" s="11"/>
      <c r="J466" s="9"/>
      <c r="K466" s="10">
        <f t="shared" si="22"/>
        <v>0</v>
      </c>
      <c r="L466" s="58">
        <f t="shared" si="23"/>
        <v>-363.8</v>
      </c>
      <c r="M466" s="60"/>
      <c r="N466" s="61"/>
      <c r="O466" s="30"/>
    </row>
    <row r="467" spans="3:15" ht="25.8" x14ac:dyDescent="0.5">
      <c r="C467" s="15">
        <v>42906.208333333343</v>
      </c>
      <c r="D467" s="21">
        <v>372.85</v>
      </c>
      <c r="E467" s="19">
        <v>0</v>
      </c>
      <c r="F467" s="4">
        <f t="shared" si="21"/>
        <v>0</v>
      </c>
      <c r="G467" s="48"/>
      <c r="H467" s="49"/>
      <c r="I467" s="11"/>
      <c r="J467" s="9"/>
      <c r="K467" s="10">
        <f t="shared" si="22"/>
        <v>0</v>
      </c>
      <c r="L467" s="58">
        <f t="shared" si="23"/>
        <v>-372.85</v>
      </c>
      <c r="M467" s="60"/>
      <c r="N467" s="61"/>
      <c r="O467" s="30"/>
    </row>
    <row r="468" spans="3:15" ht="25.8" x14ac:dyDescent="0.5">
      <c r="C468" s="15">
        <v>42906.25</v>
      </c>
      <c r="D468" s="21">
        <v>380</v>
      </c>
      <c r="E468" s="19">
        <v>21</v>
      </c>
      <c r="F468" s="4">
        <f t="shared" si="21"/>
        <v>2.1000000000000001E-2</v>
      </c>
      <c r="G468" s="48"/>
      <c r="H468" s="49"/>
      <c r="I468" s="11"/>
      <c r="J468" s="9"/>
      <c r="K468" s="10">
        <f t="shared" si="22"/>
        <v>37.489858560000002</v>
      </c>
      <c r="L468" s="58">
        <f t="shared" si="23"/>
        <v>-342.51014143999998</v>
      </c>
      <c r="M468" s="60"/>
      <c r="N468" s="61"/>
      <c r="O468" s="30"/>
    </row>
    <row r="469" spans="3:15" ht="25.8" x14ac:dyDescent="0.5">
      <c r="C469" s="15">
        <v>42906.291666666657</v>
      </c>
      <c r="D469" s="21">
        <v>426.65</v>
      </c>
      <c r="E469" s="19">
        <v>78.333333333333329</v>
      </c>
      <c r="F469" s="4">
        <f t="shared" si="21"/>
        <v>7.8333333333333324E-2</v>
      </c>
      <c r="G469" s="48"/>
      <c r="H469" s="49"/>
      <c r="I469" s="11"/>
      <c r="J469" s="9"/>
      <c r="K469" s="10">
        <f t="shared" si="22"/>
        <v>139.84312319999998</v>
      </c>
      <c r="L469" s="58">
        <f t="shared" si="23"/>
        <v>-286.8068768</v>
      </c>
      <c r="M469" s="60"/>
      <c r="N469" s="61"/>
      <c r="O469" s="30"/>
    </row>
    <row r="470" spans="3:15" ht="25.8" x14ac:dyDescent="0.5">
      <c r="C470" s="15">
        <v>42906.333333333343</v>
      </c>
      <c r="D470" s="21">
        <v>432.2</v>
      </c>
      <c r="E470" s="19">
        <v>154.83333333333329</v>
      </c>
      <c r="F470" s="4">
        <f t="shared" si="21"/>
        <v>0.1548333333333333</v>
      </c>
      <c r="G470" s="48"/>
      <c r="H470" s="49"/>
      <c r="I470" s="11"/>
      <c r="J470" s="9"/>
      <c r="K470" s="10">
        <f t="shared" si="22"/>
        <v>276.41332223999996</v>
      </c>
      <c r="L470" s="58">
        <f t="shared" si="23"/>
        <v>-155.78667776000003</v>
      </c>
      <c r="M470" s="60"/>
      <c r="N470" s="61"/>
      <c r="O470" s="30"/>
    </row>
    <row r="471" spans="3:15" ht="25.8" x14ac:dyDescent="0.5">
      <c r="C471" s="15">
        <v>42906.375</v>
      </c>
      <c r="D471" s="21">
        <v>518.95000000000005</v>
      </c>
      <c r="E471" s="19">
        <v>342.33333333333331</v>
      </c>
      <c r="F471" s="4">
        <f t="shared" si="21"/>
        <v>0.34233333333333332</v>
      </c>
      <c r="G471" s="48"/>
      <c r="H471" s="49"/>
      <c r="I471" s="11"/>
      <c r="J471" s="9"/>
      <c r="K471" s="10">
        <f t="shared" si="22"/>
        <v>611.14420224000003</v>
      </c>
      <c r="L471" s="58">
        <f t="shared" si="23"/>
        <v>92.194202239999981</v>
      </c>
      <c r="M471" s="60"/>
      <c r="N471" s="61"/>
      <c r="O471" s="30"/>
    </row>
    <row r="472" spans="3:15" ht="25.8" x14ac:dyDescent="0.5">
      <c r="C472" s="15">
        <v>42906.416666666657</v>
      </c>
      <c r="D472" s="21">
        <v>656.75</v>
      </c>
      <c r="E472" s="19">
        <v>574.16666666666663</v>
      </c>
      <c r="F472" s="4">
        <f t="shared" si="21"/>
        <v>0.5741666666666666</v>
      </c>
      <c r="G472" s="48"/>
      <c r="H472" s="49"/>
      <c r="I472" s="11"/>
      <c r="J472" s="9"/>
      <c r="K472" s="10">
        <f t="shared" si="22"/>
        <v>1025.0203391999999</v>
      </c>
      <c r="L472" s="58">
        <f t="shared" si="23"/>
        <v>368.27033919999985</v>
      </c>
      <c r="M472" s="60"/>
      <c r="N472" s="61"/>
      <c r="O472" s="30"/>
    </row>
    <row r="473" spans="3:15" ht="25.8" x14ac:dyDescent="0.5">
      <c r="C473" s="15">
        <v>42906.458333333343</v>
      </c>
      <c r="D473" s="21">
        <v>800.4</v>
      </c>
      <c r="E473" s="19">
        <v>798.16666666666652</v>
      </c>
      <c r="F473" s="4">
        <f t="shared" si="21"/>
        <v>0.79816666666666647</v>
      </c>
      <c r="G473" s="48"/>
      <c r="H473" s="49"/>
      <c r="I473" s="11"/>
      <c r="J473" s="9"/>
      <c r="K473" s="10">
        <f t="shared" si="22"/>
        <v>1424.9121638399997</v>
      </c>
      <c r="L473" s="58">
        <f t="shared" si="23"/>
        <v>624.51216383999974</v>
      </c>
      <c r="M473" s="60"/>
      <c r="N473" s="61"/>
      <c r="O473" s="30"/>
    </row>
    <row r="474" spans="3:15" ht="25.8" x14ac:dyDescent="0.5">
      <c r="C474" s="15">
        <v>42906.5</v>
      </c>
      <c r="D474" s="21">
        <v>800.8</v>
      </c>
      <c r="E474" s="19">
        <v>902.49999999999977</v>
      </c>
      <c r="F474" s="4">
        <f t="shared" si="21"/>
        <v>0.90249999999999975</v>
      </c>
      <c r="G474" s="48"/>
      <c r="H474" s="49"/>
      <c r="I474" s="11"/>
      <c r="J474" s="9"/>
      <c r="K474" s="10">
        <f t="shared" si="22"/>
        <v>1611.1713023999996</v>
      </c>
      <c r="L474" s="58">
        <f t="shared" si="23"/>
        <v>810.37130239999965</v>
      </c>
      <c r="M474" s="60"/>
      <c r="N474" s="61"/>
      <c r="O474" s="30"/>
    </row>
    <row r="475" spans="3:15" ht="25.8" x14ac:dyDescent="0.5">
      <c r="C475" s="15">
        <v>42906.541666666657</v>
      </c>
      <c r="D475" s="21">
        <v>827.8</v>
      </c>
      <c r="E475" s="19">
        <v>905.16666666666652</v>
      </c>
      <c r="F475" s="4">
        <f t="shared" si="21"/>
        <v>0.90516666666666656</v>
      </c>
      <c r="G475" s="48"/>
      <c r="H475" s="49"/>
      <c r="I475" s="11"/>
      <c r="J475" s="9"/>
      <c r="K475" s="10">
        <f t="shared" si="22"/>
        <v>1615.9319193599997</v>
      </c>
      <c r="L475" s="58">
        <f t="shared" si="23"/>
        <v>788.13191935999976</v>
      </c>
      <c r="M475" s="60"/>
      <c r="N475" s="61"/>
      <c r="O475" s="30"/>
    </row>
    <row r="476" spans="3:15" ht="25.8" x14ac:dyDescent="0.5">
      <c r="C476" s="15">
        <v>42906.583333333343</v>
      </c>
      <c r="D476" s="21">
        <v>814.85</v>
      </c>
      <c r="E476" s="19">
        <v>889.83333333333326</v>
      </c>
      <c r="F476" s="4">
        <f t="shared" si="21"/>
        <v>0.88983333333333325</v>
      </c>
      <c r="G476" s="48"/>
      <c r="H476" s="49"/>
      <c r="I476" s="11"/>
      <c r="J476" s="9"/>
      <c r="K476" s="10">
        <f t="shared" si="22"/>
        <v>1588.5583718399998</v>
      </c>
      <c r="L476" s="58">
        <f t="shared" si="23"/>
        <v>773.70837183999981</v>
      </c>
      <c r="M476" s="60"/>
      <c r="N476" s="61"/>
      <c r="O476" s="30"/>
    </row>
    <row r="477" spans="3:15" ht="25.8" x14ac:dyDescent="0.5">
      <c r="C477" s="15">
        <v>42906.625</v>
      </c>
      <c r="D477" s="21">
        <v>770.25</v>
      </c>
      <c r="E477" s="19">
        <v>814.16666666666663</v>
      </c>
      <c r="F477" s="4">
        <f t="shared" si="21"/>
        <v>0.81416666666666659</v>
      </c>
      <c r="G477" s="48"/>
      <c r="H477" s="49"/>
      <c r="I477" s="11"/>
      <c r="J477" s="9"/>
      <c r="K477" s="10">
        <f t="shared" si="22"/>
        <v>1453.4758655999999</v>
      </c>
      <c r="L477" s="58">
        <f t="shared" si="23"/>
        <v>683.22586559999991</v>
      </c>
      <c r="M477" s="60"/>
      <c r="N477" s="61"/>
      <c r="O477" s="30"/>
    </row>
    <row r="478" spans="3:15" ht="25.8" x14ac:dyDescent="0.5">
      <c r="C478" s="15">
        <v>42906.666666666657</v>
      </c>
      <c r="D478" s="21">
        <v>674.1</v>
      </c>
      <c r="E478" s="19">
        <v>686.5</v>
      </c>
      <c r="F478" s="4">
        <f t="shared" si="21"/>
        <v>0.6865</v>
      </c>
      <c r="G478" s="48"/>
      <c r="H478" s="49"/>
      <c r="I478" s="11"/>
      <c r="J478" s="9"/>
      <c r="K478" s="10">
        <f t="shared" si="22"/>
        <v>1225.5613286400001</v>
      </c>
      <c r="L478" s="58">
        <f t="shared" si="23"/>
        <v>551.46132864000003</v>
      </c>
      <c r="M478" s="60"/>
      <c r="N478" s="61"/>
      <c r="O478" s="30"/>
    </row>
    <row r="479" spans="3:15" ht="25.8" x14ac:dyDescent="0.5">
      <c r="C479" s="15">
        <v>42906.708333333343</v>
      </c>
      <c r="D479" s="21">
        <v>594.04999999999995</v>
      </c>
      <c r="E479" s="19">
        <v>539.49999999999989</v>
      </c>
      <c r="F479" s="4">
        <f t="shared" si="21"/>
        <v>0.53949999999999987</v>
      </c>
      <c r="G479" s="48"/>
      <c r="H479" s="49"/>
      <c r="I479" s="11"/>
      <c r="J479" s="9"/>
      <c r="K479" s="10">
        <f t="shared" si="22"/>
        <v>963.13231871999972</v>
      </c>
      <c r="L479" s="58">
        <f t="shared" si="23"/>
        <v>369.08231871999976</v>
      </c>
      <c r="M479" s="60"/>
      <c r="N479" s="61"/>
      <c r="O479" s="30"/>
    </row>
    <row r="480" spans="3:15" ht="25.8" x14ac:dyDescent="0.5">
      <c r="C480" s="15">
        <v>42906.75</v>
      </c>
      <c r="D480" s="21">
        <v>530.4</v>
      </c>
      <c r="E480" s="19">
        <v>372</v>
      </c>
      <c r="F480" s="4">
        <f t="shared" si="21"/>
        <v>0.372</v>
      </c>
      <c r="G480" s="48"/>
      <c r="H480" s="49"/>
      <c r="I480" s="11"/>
      <c r="J480" s="9"/>
      <c r="K480" s="10">
        <f t="shared" si="22"/>
        <v>664.10606591999999</v>
      </c>
      <c r="L480" s="58">
        <f t="shared" si="23"/>
        <v>133.70606592000001</v>
      </c>
      <c r="M480" s="62">
        <f>SUM(L470:L480)</f>
        <v>5038.8771999999981</v>
      </c>
      <c r="N480" s="61"/>
      <c r="O480" s="30"/>
    </row>
    <row r="481" spans="3:15" ht="25.8" x14ac:dyDescent="0.5">
      <c r="C481" s="15">
        <v>42906.791666666657</v>
      </c>
      <c r="D481" s="21">
        <v>482.75</v>
      </c>
      <c r="E481" s="19">
        <v>201</v>
      </c>
      <c r="F481" s="4">
        <f t="shared" si="21"/>
        <v>0.20100000000000001</v>
      </c>
      <c r="G481" s="48"/>
      <c r="H481" s="49"/>
      <c r="I481" s="11"/>
      <c r="J481" s="9"/>
      <c r="K481" s="10">
        <f t="shared" si="22"/>
        <v>358.83150336</v>
      </c>
      <c r="L481" s="58">
        <f t="shared" si="23"/>
        <v>-123.91849664</v>
      </c>
      <c r="M481" s="62">
        <f>ABS(SUM(L481:L485,L462:L469))</f>
        <v>4725.6294931200009</v>
      </c>
      <c r="N481" s="63">
        <f>MAX(M480:M481)</f>
        <v>5038.8771999999981</v>
      </c>
      <c r="O481" s="30"/>
    </row>
    <row r="482" spans="3:15" ht="25.8" x14ac:dyDescent="0.5">
      <c r="C482" s="15">
        <v>42906.833333333343</v>
      </c>
      <c r="D482" s="21">
        <v>456.55</v>
      </c>
      <c r="E482" s="19">
        <v>36.833333333333329</v>
      </c>
      <c r="F482" s="4">
        <f t="shared" si="21"/>
        <v>3.6833333333333329E-2</v>
      </c>
      <c r="G482" s="50" t="s">
        <v>26</v>
      </c>
      <c r="H482" s="49"/>
      <c r="I482" s="11"/>
      <c r="J482" s="9"/>
      <c r="K482" s="10">
        <f t="shared" si="22"/>
        <v>65.756021759999996</v>
      </c>
      <c r="L482" s="58">
        <f t="shared" si="23"/>
        <v>-390.79397824</v>
      </c>
      <c r="M482" s="60"/>
      <c r="N482" s="61"/>
      <c r="O482" s="30"/>
    </row>
    <row r="483" spans="3:15" ht="25.8" x14ac:dyDescent="0.5">
      <c r="C483" s="15">
        <v>42906.875</v>
      </c>
      <c r="D483" s="21">
        <v>469.6</v>
      </c>
      <c r="E483" s="19">
        <v>0</v>
      </c>
      <c r="F483" s="4">
        <f t="shared" si="21"/>
        <v>0</v>
      </c>
      <c r="G483" s="48">
        <f>G484/(0.11*0.96*0.9*G485)</f>
        <v>18333.50706021443</v>
      </c>
      <c r="H483" s="49">
        <f>G484/(0.11*0.9*0.96*G485)</f>
        <v>18333.50706021443</v>
      </c>
      <c r="I483" s="11"/>
      <c r="J483" s="9"/>
      <c r="K483" s="10">
        <f t="shared" si="22"/>
        <v>0</v>
      </c>
      <c r="L483" s="58">
        <f t="shared" si="23"/>
        <v>-469.6</v>
      </c>
      <c r="M483" s="60"/>
      <c r="N483" s="61"/>
      <c r="O483" s="30"/>
    </row>
    <row r="484" spans="3:15" ht="25.8" x14ac:dyDescent="0.5">
      <c r="C484" s="15">
        <v>42906.916666666657</v>
      </c>
      <c r="D484" s="21">
        <v>423.6</v>
      </c>
      <c r="E484" s="19">
        <v>0</v>
      </c>
      <c r="F484" s="4">
        <f t="shared" si="21"/>
        <v>0</v>
      </c>
      <c r="G484" s="51">
        <f>SUM(D462:D485)</f>
        <v>12748.099999999999</v>
      </c>
      <c r="H484" s="49"/>
      <c r="I484" s="11"/>
      <c r="J484" s="9"/>
      <c r="K484" s="10">
        <f t="shared" si="22"/>
        <v>0</v>
      </c>
      <c r="L484" s="58">
        <f t="shared" si="23"/>
        <v>-423.6</v>
      </c>
      <c r="M484" s="60"/>
      <c r="N484" s="61"/>
      <c r="O484" s="30"/>
    </row>
    <row r="485" spans="3:15" ht="25.8" x14ac:dyDescent="0.5">
      <c r="C485" s="15">
        <v>42906.958333333343</v>
      </c>
      <c r="D485" s="21">
        <v>407.3</v>
      </c>
      <c r="E485" s="19">
        <v>0</v>
      </c>
      <c r="F485" s="4">
        <f t="shared" si="21"/>
        <v>0</v>
      </c>
      <c r="G485" s="52">
        <f>SUM(F462:F485)</f>
        <v>7.3163333333333309</v>
      </c>
      <c r="H485" s="49"/>
      <c r="I485" s="11"/>
      <c r="J485" s="9"/>
      <c r="K485" s="10">
        <f t="shared" si="22"/>
        <v>0</v>
      </c>
      <c r="L485" s="58">
        <f t="shared" si="23"/>
        <v>-407.3</v>
      </c>
      <c r="M485" s="60"/>
      <c r="N485" s="61"/>
      <c r="O485" s="30"/>
    </row>
    <row r="486" spans="3:15" ht="25.8" x14ac:dyDescent="0.5">
      <c r="C486" s="15">
        <v>42907</v>
      </c>
      <c r="D486" s="21">
        <v>364.4</v>
      </c>
      <c r="E486" s="19">
        <v>0</v>
      </c>
      <c r="F486" s="4">
        <f t="shared" si="21"/>
        <v>0</v>
      </c>
      <c r="G486" s="48"/>
      <c r="H486" s="49"/>
      <c r="I486" s="11"/>
      <c r="J486" s="9"/>
      <c r="K486" s="10">
        <f t="shared" si="22"/>
        <v>0</v>
      </c>
      <c r="L486" s="58">
        <f t="shared" si="23"/>
        <v>-364.4</v>
      </c>
      <c r="M486" s="60"/>
      <c r="N486" s="61"/>
      <c r="O486" s="30"/>
    </row>
    <row r="487" spans="3:15" ht="25.8" x14ac:dyDescent="0.5">
      <c r="C487" s="15">
        <v>42907.041666666657</v>
      </c>
      <c r="D487" s="21">
        <v>346.65</v>
      </c>
      <c r="E487" s="19">
        <v>0</v>
      </c>
      <c r="F487" s="4">
        <f t="shared" si="21"/>
        <v>0</v>
      </c>
      <c r="G487" s="48"/>
      <c r="H487" s="49"/>
      <c r="I487" s="11"/>
      <c r="J487" s="9"/>
      <c r="K487" s="10">
        <f t="shared" si="22"/>
        <v>0</v>
      </c>
      <c r="L487" s="58">
        <f t="shared" si="23"/>
        <v>-346.65</v>
      </c>
      <c r="M487" s="60"/>
      <c r="N487" s="61"/>
      <c r="O487" s="30"/>
    </row>
    <row r="488" spans="3:15" ht="25.8" x14ac:dyDescent="0.5">
      <c r="C488" s="15">
        <v>42907.083333333343</v>
      </c>
      <c r="D488" s="21">
        <v>340.15</v>
      </c>
      <c r="E488" s="19">
        <v>0</v>
      </c>
      <c r="F488" s="4">
        <f t="shared" si="21"/>
        <v>0</v>
      </c>
      <c r="G488" s="48"/>
      <c r="H488" s="49"/>
      <c r="I488" s="11"/>
      <c r="J488" s="9"/>
      <c r="K488" s="10">
        <f t="shared" si="22"/>
        <v>0</v>
      </c>
      <c r="L488" s="58">
        <f t="shared" si="23"/>
        <v>-340.15</v>
      </c>
      <c r="M488" s="60"/>
      <c r="N488" s="61"/>
      <c r="O488" s="30"/>
    </row>
    <row r="489" spans="3:15" ht="25.8" x14ac:dyDescent="0.5">
      <c r="C489" s="15">
        <v>42907.125</v>
      </c>
      <c r="D489" s="21">
        <v>339.3</v>
      </c>
      <c r="E489" s="19">
        <v>0</v>
      </c>
      <c r="F489" s="4">
        <f t="shared" si="21"/>
        <v>0</v>
      </c>
      <c r="G489" s="48"/>
      <c r="H489" s="49"/>
      <c r="I489" s="11"/>
      <c r="J489" s="9"/>
      <c r="K489" s="10">
        <f t="shared" si="22"/>
        <v>0</v>
      </c>
      <c r="L489" s="58">
        <f t="shared" si="23"/>
        <v>-339.3</v>
      </c>
      <c r="M489" s="60"/>
      <c r="N489" s="61"/>
      <c r="O489" s="30"/>
    </row>
    <row r="490" spans="3:15" ht="25.8" x14ac:dyDescent="0.5">
      <c r="C490" s="15">
        <v>42907.166666666657</v>
      </c>
      <c r="D490" s="21">
        <v>335</v>
      </c>
      <c r="E490" s="19">
        <v>0</v>
      </c>
      <c r="F490" s="4">
        <f t="shared" si="21"/>
        <v>0</v>
      </c>
      <c r="G490" s="48"/>
      <c r="H490" s="49"/>
      <c r="I490" s="11"/>
      <c r="J490" s="9"/>
      <c r="K490" s="10">
        <f t="shared" si="22"/>
        <v>0</v>
      </c>
      <c r="L490" s="58">
        <f t="shared" si="23"/>
        <v>-335</v>
      </c>
      <c r="M490" s="60"/>
      <c r="N490" s="61"/>
      <c r="O490" s="30"/>
    </row>
    <row r="491" spans="3:15" ht="25.8" x14ac:dyDescent="0.5">
      <c r="C491" s="15">
        <v>42907.208333333343</v>
      </c>
      <c r="D491" s="21">
        <v>368.45</v>
      </c>
      <c r="E491" s="19">
        <v>0</v>
      </c>
      <c r="F491" s="4">
        <f t="shared" si="21"/>
        <v>0</v>
      </c>
      <c r="G491" s="48"/>
      <c r="H491" s="49"/>
      <c r="I491" s="11"/>
      <c r="J491" s="9"/>
      <c r="K491" s="10">
        <f t="shared" si="22"/>
        <v>0</v>
      </c>
      <c r="L491" s="58">
        <f t="shared" si="23"/>
        <v>-368.45</v>
      </c>
      <c r="M491" s="60"/>
      <c r="N491" s="61"/>
      <c r="O491" s="30"/>
    </row>
    <row r="492" spans="3:15" ht="25.8" x14ac:dyDescent="0.5">
      <c r="C492" s="15">
        <v>42907.25</v>
      </c>
      <c r="D492" s="21">
        <v>390.65</v>
      </c>
      <c r="E492" s="19">
        <v>24.333333333333329</v>
      </c>
      <c r="F492" s="4">
        <f t="shared" si="21"/>
        <v>2.4333333333333328E-2</v>
      </c>
      <c r="G492" s="48"/>
      <c r="H492" s="49"/>
      <c r="I492" s="11"/>
      <c r="J492" s="9"/>
      <c r="K492" s="10">
        <f t="shared" si="22"/>
        <v>43.440629759999993</v>
      </c>
      <c r="L492" s="58">
        <f t="shared" si="23"/>
        <v>-347.20937024</v>
      </c>
      <c r="M492" s="60"/>
      <c r="N492" s="61"/>
      <c r="O492" s="30"/>
    </row>
    <row r="493" spans="3:15" ht="25.8" x14ac:dyDescent="0.5">
      <c r="C493" s="15">
        <v>42907.291666666657</v>
      </c>
      <c r="D493" s="21">
        <v>497.7</v>
      </c>
      <c r="E493" s="19">
        <v>166.83333333333329</v>
      </c>
      <c r="F493" s="4">
        <f t="shared" si="21"/>
        <v>0.16683333333333328</v>
      </c>
      <c r="G493" s="48"/>
      <c r="H493" s="49"/>
      <c r="I493" s="11"/>
      <c r="J493" s="9"/>
      <c r="K493" s="10">
        <f t="shared" si="22"/>
        <v>297.83609855999993</v>
      </c>
      <c r="L493" s="58">
        <f t="shared" si="23"/>
        <v>-199.86390144000006</v>
      </c>
      <c r="M493" s="60"/>
      <c r="N493" s="61"/>
      <c r="O493" s="30"/>
    </row>
    <row r="494" spans="3:15" ht="25.8" x14ac:dyDescent="0.5">
      <c r="C494" s="15">
        <v>42907.333333333343</v>
      </c>
      <c r="D494" s="21">
        <v>584.79999999999995</v>
      </c>
      <c r="E494" s="19">
        <v>336.16666666666657</v>
      </c>
      <c r="F494" s="4">
        <f t="shared" si="21"/>
        <v>0.33616666666666656</v>
      </c>
      <c r="G494" s="48"/>
      <c r="H494" s="49"/>
      <c r="I494" s="11"/>
      <c r="J494" s="9"/>
      <c r="K494" s="10">
        <f t="shared" si="22"/>
        <v>600.13527551999982</v>
      </c>
      <c r="L494" s="58">
        <f t="shared" si="23"/>
        <v>15.335275519999868</v>
      </c>
      <c r="M494" s="60"/>
      <c r="N494" s="61"/>
      <c r="O494" s="30"/>
    </row>
    <row r="495" spans="3:15" ht="25.8" x14ac:dyDescent="0.5">
      <c r="C495" s="15">
        <v>42907.375</v>
      </c>
      <c r="D495" s="21">
        <v>637.20000000000005</v>
      </c>
      <c r="E495" s="19">
        <v>505.66666666666657</v>
      </c>
      <c r="F495" s="4">
        <f t="shared" si="21"/>
        <v>0.5056666666666666</v>
      </c>
      <c r="G495" s="48"/>
      <c r="H495" s="49"/>
      <c r="I495" s="11"/>
      <c r="J495" s="9"/>
      <c r="K495" s="10">
        <f t="shared" si="22"/>
        <v>902.73199103999991</v>
      </c>
      <c r="L495" s="58">
        <f t="shared" si="23"/>
        <v>265.53199103999987</v>
      </c>
      <c r="M495" s="60"/>
      <c r="N495" s="61"/>
      <c r="O495" s="30"/>
    </row>
    <row r="496" spans="3:15" ht="25.8" x14ac:dyDescent="0.5">
      <c r="C496" s="15">
        <v>42907.416666666657</v>
      </c>
      <c r="D496" s="21">
        <v>706.45</v>
      </c>
      <c r="E496" s="19">
        <v>658.33333333333326</v>
      </c>
      <c r="F496" s="4">
        <f t="shared" si="21"/>
        <v>0.65833333333333321</v>
      </c>
      <c r="G496" s="48"/>
      <c r="H496" s="49"/>
      <c r="I496" s="11"/>
      <c r="J496" s="9"/>
      <c r="K496" s="10">
        <f t="shared" si="22"/>
        <v>1175.2773119999997</v>
      </c>
      <c r="L496" s="58">
        <f t="shared" si="23"/>
        <v>468.82731199999967</v>
      </c>
      <c r="M496" s="60"/>
      <c r="N496" s="61"/>
      <c r="O496" s="30"/>
    </row>
    <row r="497" spans="3:15" ht="25.8" x14ac:dyDescent="0.5">
      <c r="C497" s="15">
        <v>42907.458333333343</v>
      </c>
      <c r="D497" s="21">
        <v>814.75</v>
      </c>
      <c r="E497" s="19">
        <v>779.99999999999989</v>
      </c>
      <c r="F497" s="4">
        <f t="shared" si="21"/>
        <v>0.77999999999999992</v>
      </c>
      <c r="G497" s="48"/>
      <c r="H497" s="49"/>
      <c r="I497" s="11"/>
      <c r="J497" s="9"/>
      <c r="K497" s="10">
        <f t="shared" si="22"/>
        <v>1392.4804607999999</v>
      </c>
      <c r="L497" s="58">
        <f t="shared" si="23"/>
        <v>577.73046079999995</v>
      </c>
      <c r="M497" s="60"/>
      <c r="N497" s="61"/>
      <c r="O497" s="30"/>
    </row>
    <row r="498" spans="3:15" ht="25.8" x14ac:dyDescent="0.5">
      <c r="C498" s="15">
        <v>42907.5</v>
      </c>
      <c r="D498" s="21">
        <v>826.8</v>
      </c>
      <c r="E498" s="19">
        <v>854.5</v>
      </c>
      <c r="F498" s="4">
        <f t="shared" si="21"/>
        <v>0.85450000000000004</v>
      </c>
      <c r="G498" s="48"/>
      <c r="H498" s="49"/>
      <c r="I498" s="11"/>
      <c r="J498" s="9"/>
      <c r="K498" s="10">
        <f t="shared" si="22"/>
        <v>1525.48019712</v>
      </c>
      <c r="L498" s="58">
        <f t="shared" si="23"/>
        <v>698.68019712</v>
      </c>
      <c r="M498" s="60"/>
      <c r="N498" s="61"/>
      <c r="O498" s="30"/>
    </row>
    <row r="499" spans="3:15" ht="25.8" x14ac:dyDescent="0.5">
      <c r="C499" s="15">
        <v>42907.541666666657</v>
      </c>
      <c r="D499" s="21">
        <v>864.2</v>
      </c>
      <c r="E499" s="19">
        <v>881.99999999999989</v>
      </c>
      <c r="F499" s="4">
        <f t="shared" si="21"/>
        <v>0.8819999999999999</v>
      </c>
      <c r="G499" s="48"/>
      <c r="H499" s="49"/>
      <c r="I499" s="11"/>
      <c r="J499" s="9"/>
      <c r="K499" s="10">
        <f t="shared" si="22"/>
        <v>1574.5740595199998</v>
      </c>
      <c r="L499" s="58">
        <f t="shared" si="23"/>
        <v>710.37405951999972</v>
      </c>
      <c r="M499" s="60"/>
      <c r="N499" s="61"/>
      <c r="O499" s="30"/>
    </row>
    <row r="500" spans="3:15" ht="25.8" x14ac:dyDescent="0.5">
      <c r="C500" s="15">
        <v>42907.583333333343</v>
      </c>
      <c r="D500" s="21">
        <v>846.85</v>
      </c>
      <c r="E500" s="19">
        <v>860.99999999999989</v>
      </c>
      <c r="F500" s="4">
        <f t="shared" si="21"/>
        <v>0.86099999999999988</v>
      </c>
      <c r="G500" s="48"/>
      <c r="H500" s="49"/>
      <c r="I500" s="11"/>
      <c r="J500" s="9"/>
      <c r="K500" s="10">
        <f t="shared" si="22"/>
        <v>1537.0842009599999</v>
      </c>
      <c r="L500" s="58">
        <f t="shared" si="23"/>
        <v>690.23420095999984</v>
      </c>
      <c r="M500" s="60"/>
      <c r="N500" s="61"/>
      <c r="O500" s="30"/>
    </row>
    <row r="501" spans="3:15" ht="25.8" x14ac:dyDescent="0.5">
      <c r="C501" s="15">
        <v>42907.625</v>
      </c>
      <c r="D501" s="21">
        <v>804.55</v>
      </c>
      <c r="E501" s="19">
        <v>792</v>
      </c>
      <c r="F501" s="4">
        <f t="shared" si="21"/>
        <v>0.79200000000000004</v>
      </c>
      <c r="G501" s="48"/>
      <c r="H501" s="49"/>
      <c r="I501" s="11"/>
      <c r="J501" s="9"/>
      <c r="K501" s="10">
        <f t="shared" si="22"/>
        <v>1413.9032371200001</v>
      </c>
      <c r="L501" s="58">
        <f t="shared" si="23"/>
        <v>609.35323712000013</v>
      </c>
      <c r="M501" s="60"/>
      <c r="N501" s="61"/>
      <c r="O501" s="30"/>
    </row>
    <row r="502" spans="3:15" ht="25.8" x14ac:dyDescent="0.5">
      <c r="C502" s="15">
        <v>42907.666666666657</v>
      </c>
      <c r="D502" s="21">
        <v>705.7</v>
      </c>
      <c r="E502" s="19">
        <v>680</v>
      </c>
      <c r="F502" s="4">
        <f t="shared" si="21"/>
        <v>0.68</v>
      </c>
      <c r="G502" s="48"/>
      <c r="H502" s="49"/>
      <c r="I502" s="11"/>
      <c r="J502" s="9"/>
      <c r="K502" s="10">
        <f t="shared" si="22"/>
        <v>1213.9573248000002</v>
      </c>
      <c r="L502" s="58">
        <f t="shared" si="23"/>
        <v>508.25732480000011</v>
      </c>
      <c r="M502" s="60"/>
      <c r="N502" s="61"/>
      <c r="O502" s="30"/>
    </row>
    <row r="503" spans="3:15" ht="25.8" x14ac:dyDescent="0.5">
      <c r="C503" s="15">
        <v>42907.708333333343</v>
      </c>
      <c r="D503" s="21">
        <v>649</v>
      </c>
      <c r="E503" s="19">
        <v>533</v>
      </c>
      <c r="F503" s="4">
        <f t="shared" si="21"/>
        <v>0.53300000000000003</v>
      </c>
      <c r="G503" s="48"/>
      <c r="H503" s="49"/>
      <c r="I503" s="11"/>
      <c r="J503" s="9"/>
      <c r="K503" s="10">
        <f t="shared" si="22"/>
        <v>951.52831488000004</v>
      </c>
      <c r="L503" s="58">
        <f t="shared" si="23"/>
        <v>302.52831488000004</v>
      </c>
      <c r="M503" s="60"/>
      <c r="N503" s="61"/>
      <c r="O503" s="30"/>
    </row>
    <row r="504" spans="3:15" ht="25.8" x14ac:dyDescent="0.5">
      <c r="C504" s="15">
        <v>42907.75</v>
      </c>
      <c r="D504" s="21">
        <v>593.6</v>
      </c>
      <c r="E504" s="19">
        <v>366</v>
      </c>
      <c r="F504" s="4">
        <f t="shared" si="21"/>
        <v>0.36599999999999999</v>
      </c>
      <c r="G504" s="48"/>
      <c r="H504" s="49"/>
      <c r="I504" s="11"/>
      <c r="J504" s="9"/>
      <c r="K504" s="10">
        <f t="shared" si="22"/>
        <v>653.39467776000004</v>
      </c>
      <c r="L504" s="58">
        <f t="shared" si="23"/>
        <v>59.794677760000013</v>
      </c>
      <c r="M504" s="62">
        <f>SUM(L494:L504)</f>
        <v>4906.647051519999</v>
      </c>
      <c r="N504" s="61"/>
      <c r="O504" s="30"/>
    </row>
    <row r="505" spans="3:15" ht="25.8" x14ac:dyDescent="0.5">
      <c r="C505" s="15">
        <v>42907.791666666657</v>
      </c>
      <c r="D505" s="21">
        <v>551.9</v>
      </c>
      <c r="E505" s="19">
        <v>194.16666666666671</v>
      </c>
      <c r="F505" s="4">
        <f t="shared" si="21"/>
        <v>0.19416666666666671</v>
      </c>
      <c r="G505" s="48"/>
      <c r="H505" s="49"/>
      <c r="I505" s="11"/>
      <c r="J505" s="9"/>
      <c r="K505" s="10">
        <f t="shared" si="22"/>
        <v>346.63242240000005</v>
      </c>
      <c r="L505" s="58">
        <f t="shared" si="23"/>
        <v>-205.26757759999992</v>
      </c>
      <c r="M505" s="62">
        <f>ABS(SUM(L505:L509,L486:L493))</f>
        <v>4571.5192876799993</v>
      </c>
      <c r="N505" s="63">
        <f>MAX(M504:M505)</f>
        <v>4906.647051519999</v>
      </c>
      <c r="O505" s="30"/>
    </row>
    <row r="506" spans="3:15" ht="25.8" x14ac:dyDescent="0.5">
      <c r="C506" s="15">
        <v>42907.833333333343</v>
      </c>
      <c r="D506" s="21">
        <v>493.3</v>
      </c>
      <c r="E506" s="19">
        <v>39.166666666666657</v>
      </c>
      <c r="F506" s="4">
        <f t="shared" si="21"/>
        <v>3.9166666666666655E-2</v>
      </c>
      <c r="G506" s="50" t="s">
        <v>26</v>
      </c>
      <c r="H506" s="49"/>
      <c r="I506" s="11"/>
      <c r="J506" s="9"/>
      <c r="K506" s="10">
        <f t="shared" si="22"/>
        <v>69.921561599999976</v>
      </c>
      <c r="L506" s="58">
        <f t="shared" si="23"/>
        <v>-423.37843840000005</v>
      </c>
      <c r="M506" s="60"/>
      <c r="N506" s="61"/>
      <c r="O506" s="30"/>
    </row>
    <row r="507" spans="3:15" ht="25.8" x14ac:dyDescent="0.5">
      <c r="C507" s="15">
        <v>42907.875</v>
      </c>
      <c r="D507" s="21">
        <v>484.7</v>
      </c>
      <c r="E507" s="19">
        <v>0</v>
      </c>
      <c r="F507" s="4">
        <f t="shared" si="21"/>
        <v>0</v>
      </c>
      <c r="G507" s="48">
        <f>G508/(0.11*0.96*0.9*G509)</f>
        <v>18324.453619801043</v>
      </c>
      <c r="H507" s="49">
        <f>G508/(0.11*0.9*0.96*G509)</f>
        <v>18324.453619801043</v>
      </c>
      <c r="I507" s="11"/>
      <c r="J507" s="9"/>
      <c r="K507" s="10">
        <f t="shared" si="22"/>
        <v>0</v>
      </c>
      <c r="L507" s="58">
        <f t="shared" si="23"/>
        <v>-484.7</v>
      </c>
      <c r="M507" s="60"/>
      <c r="N507" s="61"/>
      <c r="O507" s="30"/>
    </row>
    <row r="508" spans="3:15" ht="25.8" x14ac:dyDescent="0.5">
      <c r="C508" s="15">
        <v>42907.916666666657</v>
      </c>
      <c r="D508" s="21">
        <v>422.1</v>
      </c>
      <c r="E508" s="19">
        <v>0</v>
      </c>
      <c r="F508" s="4">
        <f t="shared" si="21"/>
        <v>0</v>
      </c>
      <c r="G508" s="51">
        <f>SUM(D486:D509)</f>
        <v>13363.249999999998</v>
      </c>
      <c r="H508" s="49"/>
      <c r="I508" s="11"/>
      <c r="J508" s="9"/>
      <c r="K508" s="10">
        <f t="shared" si="22"/>
        <v>0</v>
      </c>
      <c r="L508" s="58">
        <f t="shared" si="23"/>
        <v>-422.1</v>
      </c>
      <c r="M508" s="60"/>
      <c r="N508" s="61"/>
      <c r="O508" s="30"/>
    </row>
    <row r="509" spans="3:15" ht="25.8" x14ac:dyDescent="0.5">
      <c r="C509" s="15">
        <v>42907.958333333343</v>
      </c>
      <c r="D509" s="21">
        <v>395.05</v>
      </c>
      <c r="E509" s="19">
        <v>0</v>
      </c>
      <c r="F509" s="4">
        <f t="shared" si="21"/>
        <v>0</v>
      </c>
      <c r="G509" s="52">
        <f>SUM(F486:F509)</f>
        <v>7.6731666666666651</v>
      </c>
      <c r="H509" s="49"/>
      <c r="I509" s="11"/>
      <c r="J509" s="9"/>
      <c r="K509" s="10">
        <f t="shared" si="22"/>
        <v>0</v>
      </c>
      <c r="L509" s="58">
        <f t="shared" si="23"/>
        <v>-395.05</v>
      </c>
      <c r="M509" s="60"/>
      <c r="N509" s="61"/>
      <c r="O509" s="30"/>
    </row>
    <row r="510" spans="3:15" ht="25.8" x14ac:dyDescent="0.5">
      <c r="C510" s="15">
        <v>42908</v>
      </c>
      <c r="D510" s="21">
        <v>386.3</v>
      </c>
      <c r="E510" s="19">
        <v>0</v>
      </c>
      <c r="F510" s="4">
        <f t="shared" si="21"/>
        <v>0</v>
      </c>
      <c r="G510" s="48"/>
      <c r="H510" s="49"/>
      <c r="I510" s="11"/>
      <c r="J510" s="9"/>
      <c r="K510" s="10">
        <f t="shared" si="22"/>
        <v>0</v>
      </c>
      <c r="L510" s="58">
        <f t="shared" si="23"/>
        <v>-386.3</v>
      </c>
      <c r="M510" s="60"/>
      <c r="N510" s="61"/>
      <c r="O510" s="30"/>
    </row>
    <row r="511" spans="3:15" ht="25.8" x14ac:dyDescent="0.5">
      <c r="C511" s="15">
        <v>42908.041666666657</v>
      </c>
      <c r="D511" s="21">
        <v>371.1</v>
      </c>
      <c r="E511" s="19">
        <v>0</v>
      </c>
      <c r="F511" s="4">
        <f t="shared" si="21"/>
        <v>0</v>
      </c>
      <c r="G511" s="48"/>
      <c r="H511" s="49"/>
      <c r="I511" s="11"/>
      <c r="J511" s="9"/>
      <c r="K511" s="10">
        <f t="shared" si="22"/>
        <v>0</v>
      </c>
      <c r="L511" s="58">
        <f t="shared" si="23"/>
        <v>-371.1</v>
      </c>
      <c r="M511" s="60"/>
      <c r="N511" s="61"/>
      <c r="O511" s="30"/>
    </row>
    <row r="512" spans="3:15" ht="25.8" x14ac:dyDescent="0.5">
      <c r="C512" s="15">
        <v>42908.083333333343</v>
      </c>
      <c r="D512" s="21">
        <v>362.7</v>
      </c>
      <c r="E512" s="19">
        <v>0</v>
      </c>
      <c r="F512" s="4">
        <f t="shared" si="21"/>
        <v>0</v>
      </c>
      <c r="G512" s="48"/>
      <c r="H512" s="49"/>
      <c r="I512" s="11"/>
      <c r="J512" s="9"/>
      <c r="K512" s="10">
        <f t="shared" si="22"/>
        <v>0</v>
      </c>
      <c r="L512" s="58">
        <f t="shared" si="23"/>
        <v>-362.7</v>
      </c>
      <c r="M512" s="60"/>
      <c r="N512" s="61"/>
      <c r="O512" s="30"/>
    </row>
    <row r="513" spans="3:15" ht="25.8" x14ac:dyDescent="0.5">
      <c r="C513" s="15">
        <v>42908.125</v>
      </c>
      <c r="D513" s="21">
        <v>361</v>
      </c>
      <c r="E513" s="19">
        <v>0</v>
      </c>
      <c r="F513" s="4">
        <f t="shared" si="21"/>
        <v>0</v>
      </c>
      <c r="G513" s="48"/>
      <c r="H513" s="49"/>
      <c r="I513" s="11"/>
      <c r="J513" s="9"/>
      <c r="K513" s="10">
        <f t="shared" si="22"/>
        <v>0</v>
      </c>
      <c r="L513" s="58">
        <f t="shared" si="23"/>
        <v>-361</v>
      </c>
      <c r="M513" s="60"/>
      <c r="N513" s="61"/>
      <c r="O513" s="30"/>
    </row>
    <row r="514" spans="3:15" ht="25.8" x14ac:dyDescent="0.5">
      <c r="C514" s="15">
        <v>42908.166666666657</v>
      </c>
      <c r="D514" s="21">
        <v>357.25</v>
      </c>
      <c r="E514" s="19">
        <v>0</v>
      </c>
      <c r="F514" s="4">
        <f t="shared" si="21"/>
        <v>0</v>
      </c>
      <c r="G514" s="48"/>
      <c r="H514" s="49"/>
      <c r="I514" s="11"/>
      <c r="J514" s="9"/>
      <c r="K514" s="10">
        <f t="shared" si="22"/>
        <v>0</v>
      </c>
      <c r="L514" s="58">
        <f t="shared" si="23"/>
        <v>-357.25</v>
      </c>
      <c r="M514" s="60"/>
      <c r="N514" s="61"/>
      <c r="O514" s="30"/>
    </row>
    <row r="515" spans="3:15" ht="25.8" x14ac:dyDescent="0.5">
      <c r="C515" s="15">
        <v>42908.208333333343</v>
      </c>
      <c r="D515" s="21">
        <v>379.8</v>
      </c>
      <c r="E515" s="19">
        <v>0</v>
      </c>
      <c r="F515" s="4">
        <f t="shared" si="21"/>
        <v>0</v>
      </c>
      <c r="G515" s="48"/>
      <c r="H515" s="49"/>
      <c r="I515" s="11"/>
      <c r="J515" s="9"/>
      <c r="K515" s="10">
        <f t="shared" si="22"/>
        <v>0</v>
      </c>
      <c r="L515" s="58">
        <f t="shared" si="23"/>
        <v>-379.8</v>
      </c>
      <c r="M515" s="60"/>
      <c r="N515" s="61"/>
      <c r="O515" s="30"/>
    </row>
    <row r="516" spans="3:15" ht="25.8" x14ac:dyDescent="0.5">
      <c r="C516" s="15">
        <v>42908.25</v>
      </c>
      <c r="D516" s="21">
        <v>392.05</v>
      </c>
      <c r="E516" s="19">
        <v>25.833333333333329</v>
      </c>
      <c r="F516" s="4">
        <f t="shared" si="21"/>
        <v>2.583333333333333E-2</v>
      </c>
      <c r="G516" s="48"/>
      <c r="H516" s="49"/>
      <c r="I516" s="11"/>
      <c r="J516" s="9"/>
      <c r="K516" s="10">
        <f t="shared" si="22"/>
        <v>46.118476799999996</v>
      </c>
      <c r="L516" s="58">
        <f t="shared" si="23"/>
        <v>-345.93152320000002</v>
      </c>
      <c r="M516" s="60"/>
      <c r="N516" s="61"/>
      <c r="O516" s="30"/>
    </row>
    <row r="517" spans="3:15" ht="25.8" x14ac:dyDescent="0.5">
      <c r="C517" s="15">
        <v>42908.291666666657</v>
      </c>
      <c r="D517" s="21">
        <v>495.9</v>
      </c>
      <c r="E517" s="19">
        <v>167.1666666666666</v>
      </c>
      <c r="F517" s="4">
        <f t="shared" si="21"/>
        <v>0.1671666666666666</v>
      </c>
      <c r="G517" s="48"/>
      <c r="H517" s="49"/>
      <c r="I517" s="11"/>
      <c r="J517" s="9"/>
      <c r="K517" s="10">
        <f t="shared" si="22"/>
        <v>298.43117567999991</v>
      </c>
      <c r="L517" s="58">
        <f t="shared" si="23"/>
        <v>-197.46882432000007</v>
      </c>
      <c r="M517" s="60"/>
      <c r="N517" s="61"/>
      <c r="O517" s="30"/>
    </row>
    <row r="518" spans="3:15" ht="25.8" x14ac:dyDescent="0.5">
      <c r="C518" s="15">
        <v>42908.333333333343</v>
      </c>
      <c r="D518" s="21">
        <v>610.95000000000005</v>
      </c>
      <c r="E518" s="19">
        <v>340.83333333333331</v>
      </c>
      <c r="F518" s="4">
        <f t="shared" si="21"/>
        <v>0.34083333333333332</v>
      </c>
      <c r="G518" s="48"/>
      <c r="H518" s="49"/>
      <c r="I518" s="11"/>
      <c r="J518" s="9"/>
      <c r="K518" s="10">
        <f t="shared" si="22"/>
        <v>608.46635519999995</v>
      </c>
      <c r="L518" s="58">
        <f t="shared" si="23"/>
        <v>-2.4836448000000928</v>
      </c>
      <c r="M518" s="60"/>
      <c r="N518" s="61"/>
      <c r="O518" s="30"/>
    </row>
    <row r="519" spans="3:15" ht="25.8" x14ac:dyDescent="0.5">
      <c r="C519" s="15">
        <v>42908.375</v>
      </c>
      <c r="D519" s="21">
        <v>705.1</v>
      </c>
      <c r="E519" s="19">
        <v>506.49999999999989</v>
      </c>
      <c r="F519" s="4">
        <f t="shared" ref="F519:F582" si="24">E519/1000</f>
        <v>0.50649999999999984</v>
      </c>
      <c r="G519" s="48"/>
      <c r="H519" s="49"/>
      <c r="I519" s="11"/>
      <c r="J519" s="9"/>
      <c r="K519" s="10">
        <f t="shared" ref="K519:K582" si="25">0.11*0.9*0.96*18784*F519</f>
        <v>904.21968383999968</v>
      </c>
      <c r="L519" s="58">
        <f t="shared" ref="L519:L582" si="26">K519-D519</f>
        <v>199.11968383999965</v>
      </c>
      <c r="M519" s="60"/>
      <c r="N519" s="61"/>
      <c r="O519" s="30"/>
    </row>
    <row r="520" spans="3:15" ht="25.8" x14ac:dyDescent="0.5">
      <c r="C520" s="15">
        <v>42908.416666666657</v>
      </c>
      <c r="D520" s="21">
        <v>764.9</v>
      </c>
      <c r="E520" s="19">
        <v>655.66666666666663</v>
      </c>
      <c r="F520" s="4">
        <f t="shared" si="24"/>
        <v>0.65566666666666662</v>
      </c>
      <c r="G520" s="48"/>
      <c r="H520" s="49"/>
      <c r="I520" s="11"/>
      <c r="J520" s="9"/>
      <c r="K520" s="10">
        <f t="shared" si="25"/>
        <v>1170.5166950399998</v>
      </c>
      <c r="L520" s="58">
        <f t="shared" si="26"/>
        <v>405.61669503999985</v>
      </c>
      <c r="M520" s="60"/>
      <c r="N520" s="61"/>
      <c r="O520" s="30"/>
    </row>
    <row r="521" spans="3:15" ht="25.8" x14ac:dyDescent="0.5">
      <c r="C521" s="15">
        <v>42908.458333333343</v>
      </c>
      <c r="D521" s="21">
        <v>873.8</v>
      </c>
      <c r="E521" s="19">
        <v>775.5</v>
      </c>
      <c r="F521" s="4">
        <f t="shared" si="24"/>
        <v>0.77549999999999997</v>
      </c>
      <c r="G521" s="48"/>
      <c r="H521" s="49"/>
      <c r="I521" s="11"/>
      <c r="J521" s="9"/>
      <c r="K521" s="10">
        <f t="shared" si="25"/>
        <v>1384.4469196799998</v>
      </c>
      <c r="L521" s="58">
        <f t="shared" si="26"/>
        <v>510.64691967999988</v>
      </c>
      <c r="M521" s="60"/>
      <c r="N521" s="61"/>
      <c r="O521" s="30"/>
    </row>
    <row r="522" spans="3:15" ht="25.8" x14ac:dyDescent="0.5">
      <c r="C522" s="15">
        <v>42908.5</v>
      </c>
      <c r="D522" s="21">
        <v>901.6</v>
      </c>
      <c r="E522" s="19">
        <v>852.33333333333326</v>
      </c>
      <c r="F522" s="4">
        <f t="shared" si="24"/>
        <v>0.85233333333333328</v>
      </c>
      <c r="G522" s="48"/>
      <c r="H522" s="49"/>
      <c r="I522" s="11"/>
      <c r="J522" s="9"/>
      <c r="K522" s="10">
        <f t="shared" si="25"/>
        <v>1521.6121958399999</v>
      </c>
      <c r="L522" s="58">
        <f t="shared" si="26"/>
        <v>620.01219583999989</v>
      </c>
      <c r="M522" s="60"/>
      <c r="N522" s="61"/>
      <c r="O522" s="30"/>
    </row>
    <row r="523" spans="3:15" ht="25.8" x14ac:dyDescent="0.5">
      <c r="C523" s="15">
        <v>42908.541666666657</v>
      </c>
      <c r="D523" s="21">
        <v>921.7</v>
      </c>
      <c r="E523" s="19">
        <v>878.66666666666663</v>
      </c>
      <c r="F523" s="4">
        <f t="shared" si="24"/>
        <v>0.8786666666666666</v>
      </c>
      <c r="G523" s="48"/>
      <c r="H523" s="49"/>
      <c r="I523" s="11"/>
      <c r="J523" s="9"/>
      <c r="K523" s="10">
        <f t="shared" si="25"/>
        <v>1568.6232883199998</v>
      </c>
      <c r="L523" s="58">
        <f t="shared" si="26"/>
        <v>646.92328831999976</v>
      </c>
      <c r="M523" s="60"/>
      <c r="N523" s="61"/>
      <c r="O523" s="30"/>
    </row>
    <row r="524" spans="3:15" ht="25.8" x14ac:dyDescent="0.5">
      <c r="C524" s="15">
        <v>42908.583333333343</v>
      </c>
      <c r="D524" s="21">
        <v>888.75</v>
      </c>
      <c r="E524" s="19">
        <v>858.49999999999989</v>
      </c>
      <c r="F524" s="4">
        <f t="shared" si="24"/>
        <v>0.85849999999999993</v>
      </c>
      <c r="G524" s="48"/>
      <c r="H524" s="49"/>
      <c r="I524" s="11"/>
      <c r="J524" s="9"/>
      <c r="K524" s="10">
        <f t="shared" si="25"/>
        <v>1532.6211225599998</v>
      </c>
      <c r="L524" s="58">
        <f t="shared" si="26"/>
        <v>643.87112255999978</v>
      </c>
      <c r="M524" s="60"/>
      <c r="N524" s="61"/>
      <c r="O524" s="30"/>
    </row>
    <row r="525" spans="3:15" ht="25.8" x14ac:dyDescent="0.5">
      <c r="C525" s="15">
        <v>42908.625</v>
      </c>
      <c r="D525" s="21">
        <v>821.75</v>
      </c>
      <c r="E525" s="19">
        <v>791.66666666666663</v>
      </c>
      <c r="F525" s="4">
        <f t="shared" si="24"/>
        <v>0.79166666666666663</v>
      </c>
      <c r="G525" s="48"/>
      <c r="H525" s="49"/>
      <c r="I525" s="11"/>
      <c r="J525" s="9"/>
      <c r="K525" s="10">
        <f t="shared" si="25"/>
        <v>1413.30816</v>
      </c>
      <c r="L525" s="58">
        <f t="shared" si="26"/>
        <v>591.55816000000004</v>
      </c>
      <c r="M525" s="60"/>
      <c r="N525" s="61"/>
      <c r="O525" s="30"/>
    </row>
    <row r="526" spans="3:15" ht="25.8" x14ac:dyDescent="0.5">
      <c r="C526" s="15">
        <v>42908.666666666657</v>
      </c>
      <c r="D526" s="21">
        <v>708.5</v>
      </c>
      <c r="E526" s="19">
        <v>678.49999999999989</v>
      </c>
      <c r="F526" s="4">
        <f t="shared" si="24"/>
        <v>0.67849999999999988</v>
      </c>
      <c r="G526" s="48"/>
      <c r="H526" s="49"/>
      <c r="I526" s="11"/>
      <c r="J526" s="9"/>
      <c r="K526" s="10">
        <f t="shared" si="25"/>
        <v>1211.2794777599997</v>
      </c>
      <c r="L526" s="58">
        <f t="shared" si="26"/>
        <v>502.77947775999974</v>
      </c>
      <c r="M526" s="60"/>
      <c r="N526" s="61"/>
      <c r="O526" s="30"/>
    </row>
    <row r="527" spans="3:15" ht="25.8" x14ac:dyDescent="0.5">
      <c r="C527" s="15">
        <v>42908.708333333343</v>
      </c>
      <c r="D527" s="21">
        <v>649.5</v>
      </c>
      <c r="E527" s="19">
        <v>533.83333333333326</v>
      </c>
      <c r="F527" s="4">
        <f t="shared" si="24"/>
        <v>0.53383333333333327</v>
      </c>
      <c r="G527" s="48"/>
      <c r="H527" s="49"/>
      <c r="I527" s="11"/>
      <c r="J527" s="9"/>
      <c r="K527" s="10">
        <f t="shared" si="25"/>
        <v>953.01600767999992</v>
      </c>
      <c r="L527" s="58">
        <f t="shared" si="26"/>
        <v>303.51600767999992</v>
      </c>
      <c r="M527" s="60"/>
      <c r="N527" s="61"/>
      <c r="O527" s="30"/>
    </row>
    <row r="528" spans="3:15" ht="25.8" x14ac:dyDescent="0.5">
      <c r="C528" s="15">
        <v>42908.75</v>
      </c>
      <c r="D528" s="21">
        <v>589.4</v>
      </c>
      <c r="E528" s="19">
        <v>367.66666666666669</v>
      </c>
      <c r="F528" s="4">
        <f t="shared" si="24"/>
        <v>0.3676666666666667</v>
      </c>
      <c r="G528" s="48"/>
      <c r="H528" s="49"/>
      <c r="I528" s="11"/>
      <c r="J528" s="9"/>
      <c r="K528" s="10">
        <f t="shared" si="25"/>
        <v>656.37006336000002</v>
      </c>
      <c r="L528" s="58">
        <f t="shared" si="26"/>
        <v>66.97006336000004</v>
      </c>
      <c r="M528" s="62">
        <f>SUM(L518:L528)</f>
        <v>4488.5299692799981</v>
      </c>
      <c r="N528" s="61"/>
      <c r="O528" s="30"/>
    </row>
    <row r="529" spans="3:15" ht="25.8" x14ac:dyDescent="0.5">
      <c r="C529" s="15">
        <v>42908.791666666657</v>
      </c>
      <c r="D529" s="21">
        <v>528.29999999999995</v>
      </c>
      <c r="E529" s="19">
        <v>199.5</v>
      </c>
      <c r="F529" s="4">
        <f t="shared" si="24"/>
        <v>0.19950000000000001</v>
      </c>
      <c r="G529" s="48"/>
      <c r="H529" s="49"/>
      <c r="I529" s="11"/>
      <c r="J529" s="9"/>
      <c r="K529" s="10">
        <f t="shared" si="25"/>
        <v>356.15365632000004</v>
      </c>
      <c r="L529" s="58">
        <f t="shared" si="26"/>
        <v>-172.14634367999992</v>
      </c>
      <c r="M529" s="62">
        <f>ABS(SUM(L529:L533,L510:L517))</f>
        <v>4644.2702067199989</v>
      </c>
      <c r="N529" s="63">
        <f>MAX(M528:M529)</f>
        <v>4644.2702067199989</v>
      </c>
      <c r="O529" s="30"/>
    </row>
    <row r="530" spans="3:15" ht="25.8" x14ac:dyDescent="0.5">
      <c r="C530" s="15">
        <v>42908.833333333343</v>
      </c>
      <c r="D530" s="21">
        <v>483.3</v>
      </c>
      <c r="E530" s="19">
        <v>38.833333333333343</v>
      </c>
      <c r="F530" s="4">
        <f t="shared" si="24"/>
        <v>3.8833333333333345E-2</v>
      </c>
      <c r="G530" s="50" t="s">
        <v>26</v>
      </c>
      <c r="H530" s="49"/>
      <c r="I530" s="11"/>
      <c r="J530" s="9"/>
      <c r="K530" s="10">
        <f t="shared" si="25"/>
        <v>69.326484480000019</v>
      </c>
      <c r="L530" s="58">
        <f t="shared" si="26"/>
        <v>-413.97351551999998</v>
      </c>
      <c r="M530" s="60"/>
      <c r="N530" s="61"/>
      <c r="O530" s="30"/>
    </row>
    <row r="531" spans="3:15" ht="25.8" x14ac:dyDescent="0.5">
      <c r="C531" s="15">
        <v>42908.875</v>
      </c>
      <c r="D531" s="21">
        <v>473.2</v>
      </c>
      <c r="E531" s="19">
        <v>0</v>
      </c>
      <c r="F531" s="4">
        <f t="shared" si="24"/>
        <v>0</v>
      </c>
      <c r="G531" s="48">
        <f>G532/(0.11*0.96*0.9*G533)</f>
        <v>18997.620251531083</v>
      </c>
      <c r="H531" s="49">
        <f>G532/(0.11*0.9*0.96*G533)</f>
        <v>18997.620251531083</v>
      </c>
      <c r="I531" s="11"/>
      <c r="J531" s="9"/>
      <c r="K531" s="10">
        <f t="shared" si="25"/>
        <v>0</v>
      </c>
      <c r="L531" s="58">
        <f t="shared" si="26"/>
        <v>-473.2</v>
      </c>
      <c r="M531" s="60"/>
      <c r="N531" s="61"/>
      <c r="O531" s="30"/>
    </row>
    <row r="532" spans="3:15" ht="25.8" x14ac:dyDescent="0.5">
      <c r="C532" s="15">
        <v>42908.916666666657</v>
      </c>
      <c r="D532" s="21">
        <v>425.6</v>
      </c>
      <c r="E532" s="19">
        <v>0</v>
      </c>
      <c r="F532" s="4">
        <f t="shared" si="24"/>
        <v>0</v>
      </c>
      <c r="G532" s="51">
        <f>SUM(D510:D533)</f>
        <v>13850.25</v>
      </c>
      <c r="H532" s="49"/>
      <c r="I532" s="11"/>
      <c r="J532" s="9"/>
      <c r="K532" s="10">
        <f t="shared" si="25"/>
        <v>0</v>
      </c>
      <c r="L532" s="58">
        <f t="shared" si="26"/>
        <v>-425.6</v>
      </c>
      <c r="M532" s="60"/>
      <c r="N532" s="61"/>
      <c r="O532" s="30"/>
    </row>
    <row r="533" spans="3:15" ht="25.8" x14ac:dyDescent="0.5">
      <c r="C533" s="15">
        <v>42908.958333333343</v>
      </c>
      <c r="D533" s="21">
        <v>397.8</v>
      </c>
      <c r="E533" s="19">
        <v>0</v>
      </c>
      <c r="F533" s="4">
        <f t="shared" si="24"/>
        <v>0</v>
      </c>
      <c r="G533" s="52">
        <f>SUM(F510:F533)</f>
        <v>7.6710000000000003</v>
      </c>
      <c r="H533" s="49"/>
      <c r="I533" s="11"/>
      <c r="J533" s="9"/>
      <c r="K533" s="10">
        <f t="shared" si="25"/>
        <v>0</v>
      </c>
      <c r="L533" s="58">
        <f t="shared" si="26"/>
        <v>-397.8</v>
      </c>
      <c r="M533" s="60"/>
      <c r="N533" s="61"/>
      <c r="O533" s="30"/>
    </row>
    <row r="534" spans="3:15" ht="25.8" x14ac:dyDescent="0.5">
      <c r="C534" s="15">
        <v>42909</v>
      </c>
      <c r="D534" s="21">
        <v>400.75</v>
      </c>
      <c r="E534" s="19">
        <v>0</v>
      </c>
      <c r="F534" s="4">
        <f t="shared" si="24"/>
        <v>0</v>
      </c>
      <c r="G534" s="48"/>
      <c r="H534" s="49"/>
      <c r="I534" s="11"/>
      <c r="J534" s="9"/>
      <c r="K534" s="10">
        <f t="shared" si="25"/>
        <v>0</v>
      </c>
      <c r="L534" s="58">
        <f t="shared" si="26"/>
        <v>-400.75</v>
      </c>
      <c r="M534" s="60"/>
      <c r="N534" s="61"/>
      <c r="O534" s="30"/>
    </row>
    <row r="535" spans="3:15" ht="25.8" x14ac:dyDescent="0.5">
      <c r="C535" s="15">
        <v>42909.041666666657</v>
      </c>
      <c r="D535" s="21">
        <v>368.7</v>
      </c>
      <c r="E535" s="19">
        <v>0</v>
      </c>
      <c r="F535" s="4">
        <f t="shared" si="24"/>
        <v>0</v>
      </c>
      <c r="G535" s="48"/>
      <c r="H535" s="49"/>
      <c r="I535" s="11"/>
      <c r="J535" s="9"/>
      <c r="K535" s="10">
        <f t="shared" si="25"/>
        <v>0</v>
      </c>
      <c r="L535" s="58">
        <f t="shared" si="26"/>
        <v>-368.7</v>
      </c>
      <c r="M535" s="60"/>
      <c r="N535" s="61"/>
      <c r="O535" s="30"/>
    </row>
    <row r="536" spans="3:15" ht="25.8" x14ac:dyDescent="0.5">
      <c r="C536" s="15">
        <v>42909.083333333343</v>
      </c>
      <c r="D536" s="21">
        <v>360.25</v>
      </c>
      <c r="E536" s="19">
        <v>0</v>
      </c>
      <c r="F536" s="4">
        <f t="shared" si="24"/>
        <v>0</v>
      </c>
      <c r="G536" s="48"/>
      <c r="H536" s="49"/>
      <c r="I536" s="11"/>
      <c r="J536" s="9"/>
      <c r="K536" s="10">
        <f t="shared" si="25"/>
        <v>0</v>
      </c>
      <c r="L536" s="58">
        <f t="shared" si="26"/>
        <v>-360.25</v>
      </c>
      <c r="M536" s="60"/>
      <c r="N536" s="61"/>
      <c r="O536" s="30"/>
    </row>
    <row r="537" spans="3:15" ht="25.8" x14ac:dyDescent="0.5">
      <c r="C537" s="15">
        <v>42909.125</v>
      </c>
      <c r="D537" s="21">
        <v>361.1</v>
      </c>
      <c r="E537" s="19">
        <v>0</v>
      </c>
      <c r="F537" s="4">
        <f t="shared" si="24"/>
        <v>0</v>
      </c>
      <c r="G537" s="48"/>
      <c r="H537" s="49"/>
      <c r="I537" s="11"/>
      <c r="J537" s="9"/>
      <c r="K537" s="10">
        <f t="shared" si="25"/>
        <v>0</v>
      </c>
      <c r="L537" s="58">
        <f t="shared" si="26"/>
        <v>-361.1</v>
      </c>
      <c r="M537" s="60"/>
      <c r="N537" s="61"/>
      <c r="O537" s="30"/>
    </row>
    <row r="538" spans="3:15" ht="25.8" x14ac:dyDescent="0.5">
      <c r="C538" s="15">
        <v>42909.166666666657</v>
      </c>
      <c r="D538" s="21">
        <v>352.1</v>
      </c>
      <c r="E538" s="19">
        <v>0</v>
      </c>
      <c r="F538" s="4">
        <f t="shared" si="24"/>
        <v>0</v>
      </c>
      <c r="G538" s="48"/>
      <c r="H538" s="49"/>
      <c r="I538" s="11"/>
      <c r="J538" s="9"/>
      <c r="K538" s="10">
        <f t="shared" si="25"/>
        <v>0</v>
      </c>
      <c r="L538" s="58">
        <f t="shared" si="26"/>
        <v>-352.1</v>
      </c>
      <c r="M538" s="60"/>
      <c r="N538" s="61"/>
      <c r="O538" s="30"/>
    </row>
    <row r="539" spans="3:15" ht="25.8" x14ac:dyDescent="0.5">
      <c r="C539" s="15">
        <v>42909.208333333343</v>
      </c>
      <c r="D539" s="21">
        <v>363.7</v>
      </c>
      <c r="E539" s="19">
        <v>0</v>
      </c>
      <c r="F539" s="4">
        <f t="shared" si="24"/>
        <v>0</v>
      </c>
      <c r="G539" s="48"/>
      <c r="H539" s="49"/>
      <c r="I539" s="11"/>
      <c r="J539" s="9"/>
      <c r="K539" s="10">
        <f t="shared" si="25"/>
        <v>0</v>
      </c>
      <c r="L539" s="58">
        <f t="shared" si="26"/>
        <v>-363.7</v>
      </c>
      <c r="M539" s="60"/>
      <c r="N539" s="61"/>
      <c r="O539" s="30"/>
    </row>
    <row r="540" spans="3:15" ht="25.8" x14ac:dyDescent="0.5">
      <c r="C540" s="15">
        <v>42909.25</v>
      </c>
      <c r="D540" s="21">
        <v>368.65</v>
      </c>
      <c r="E540" s="19">
        <v>23.166666666666661</v>
      </c>
      <c r="F540" s="4">
        <f t="shared" si="24"/>
        <v>2.3166666666666662E-2</v>
      </c>
      <c r="G540" s="48"/>
      <c r="H540" s="49"/>
      <c r="I540" s="11"/>
      <c r="J540" s="9"/>
      <c r="K540" s="10">
        <f t="shared" si="25"/>
        <v>41.357859839999989</v>
      </c>
      <c r="L540" s="58">
        <f t="shared" si="26"/>
        <v>-327.29214015999997</v>
      </c>
      <c r="M540" s="60"/>
      <c r="N540" s="61"/>
      <c r="O540" s="30"/>
    </row>
    <row r="541" spans="3:15" ht="25.8" x14ac:dyDescent="0.5">
      <c r="C541" s="15">
        <v>42909.291666666657</v>
      </c>
      <c r="D541" s="21">
        <v>460.6</v>
      </c>
      <c r="E541" s="19">
        <v>162.5</v>
      </c>
      <c r="F541" s="4">
        <f t="shared" si="24"/>
        <v>0.16250000000000001</v>
      </c>
      <c r="G541" s="48"/>
      <c r="H541" s="49"/>
      <c r="I541" s="11"/>
      <c r="J541" s="9"/>
      <c r="K541" s="10">
        <f t="shared" si="25"/>
        <v>290.10009600000001</v>
      </c>
      <c r="L541" s="58">
        <f t="shared" si="26"/>
        <v>-170.49990400000002</v>
      </c>
      <c r="M541" s="60"/>
      <c r="N541" s="61"/>
      <c r="O541" s="30"/>
    </row>
    <row r="542" spans="3:15" ht="25.8" x14ac:dyDescent="0.5">
      <c r="C542" s="15">
        <v>42909.333333333343</v>
      </c>
      <c r="D542" s="21">
        <v>594.70000000000005</v>
      </c>
      <c r="E542" s="19">
        <v>333.5</v>
      </c>
      <c r="F542" s="4">
        <f t="shared" si="24"/>
        <v>0.33350000000000002</v>
      </c>
      <c r="G542" s="48"/>
      <c r="H542" s="49"/>
      <c r="I542" s="11"/>
      <c r="J542" s="9"/>
      <c r="K542" s="10">
        <f t="shared" si="25"/>
        <v>595.37465856000006</v>
      </c>
      <c r="L542" s="58">
        <f t="shared" si="26"/>
        <v>0.67465856000001168</v>
      </c>
      <c r="M542" s="60"/>
      <c r="N542" s="61"/>
      <c r="O542" s="30"/>
    </row>
    <row r="543" spans="3:15" ht="25.8" x14ac:dyDescent="0.5">
      <c r="C543" s="15">
        <v>42909.375</v>
      </c>
      <c r="D543" s="21">
        <v>644.54999999999995</v>
      </c>
      <c r="E543" s="19">
        <v>508.66666666666657</v>
      </c>
      <c r="F543" s="4">
        <f t="shared" si="24"/>
        <v>0.5086666666666666</v>
      </c>
      <c r="G543" s="48"/>
      <c r="H543" s="49"/>
      <c r="I543" s="11"/>
      <c r="J543" s="9"/>
      <c r="K543" s="10">
        <f t="shared" si="25"/>
        <v>908.08768511999983</v>
      </c>
      <c r="L543" s="58">
        <f t="shared" si="26"/>
        <v>263.53768511999988</v>
      </c>
      <c r="M543" s="60"/>
      <c r="N543" s="61"/>
      <c r="O543" s="30"/>
    </row>
    <row r="544" spans="3:15" ht="25.8" x14ac:dyDescent="0.5">
      <c r="C544" s="15">
        <v>42909.416666666657</v>
      </c>
      <c r="D544" s="21">
        <v>772.3</v>
      </c>
      <c r="E544" s="19">
        <v>665.5</v>
      </c>
      <c r="F544" s="4">
        <f t="shared" si="24"/>
        <v>0.66549999999999998</v>
      </c>
      <c r="G544" s="48"/>
      <c r="H544" s="49"/>
      <c r="I544" s="11"/>
      <c r="J544" s="9"/>
      <c r="K544" s="10">
        <f t="shared" si="25"/>
        <v>1188.0714700799999</v>
      </c>
      <c r="L544" s="58">
        <f t="shared" si="26"/>
        <v>415.77147007999997</v>
      </c>
      <c r="M544" s="60"/>
      <c r="N544" s="61"/>
      <c r="O544" s="30"/>
    </row>
    <row r="545" spans="3:15" ht="25.8" x14ac:dyDescent="0.5">
      <c r="C545" s="15">
        <v>42909.458333333343</v>
      </c>
      <c r="D545" s="21">
        <v>895.9</v>
      </c>
      <c r="E545" s="19">
        <v>783.66666666666652</v>
      </c>
      <c r="F545" s="4">
        <f t="shared" si="24"/>
        <v>0.78366666666666651</v>
      </c>
      <c r="G545" s="48"/>
      <c r="H545" s="49"/>
      <c r="I545" s="11"/>
      <c r="J545" s="9"/>
      <c r="K545" s="10">
        <f t="shared" si="25"/>
        <v>1399.0263091199997</v>
      </c>
      <c r="L545" s="58">
        <f t="shared" si="26"/>
        <v>503.12630911999975</v>
      </c>
      <c r="M545" s="60"/>
      <c r="N545" s="61"/>
      <c r="O545" s="30"/>
    </row>
    <row r="546" spans="3:15" ht="25.8" x14ac:dyDescent="0.5">
      <c r="C546" s="15">
        <v>42909.5</v>
      </c>
      <c r="D546" s="21">
        <v>918.7</v>
      </c>
      <c r="E546" s="19">
        <v>858.83333333333314</v>
      </c>
      <c r="F546" s="4">
        <f t="shared" si="24"/>
        <v>0.85883333333333312</v>
      </c>
      <c r="G546" s="48"/>
      <c r="H546" s="49"/>
      <c r="I546" s="11"/>
      <c r="J546" s="9"/>
      <c r="K546" s="10">
        <f t="shared" si="25"/>
        <v>1533.2161996799996</v>
      </c>
      <c r="L546" s="58">
        <f t="shared" si="26"/>
        <v>614.51619967999954</v>
      </c>
      <c r="M546" s="60"/>
      <c r="N546" s="61"/>
      <c r="O546" s="30"/>
    </row>
    <row r="547" spans="3:15" ht="25.8" x14ac:dyDescent="0.5">
      <c r="C547" s="15">
        <v>42909.541666666657</v>
      </c>
      <c r="D547" s="21">
        <v>936</v>
      </c>
      <c r="E547" s="19">
        <v>887.66666666666652</v>
      </c>
      <c r="F547" s="4">
        <f t="shared" si="24"/>
        <v>0.88766666666666649</v>
      </c>
      <c r="G547" s="48"/>
      <c r="H547" s="49"/>
      <c r="I547" s="11"/>
      <c r="J547" s="9"/>
      <c r="K547" s="10">
        <f t="shared" si="25"/>
        <v>1584.6903705599998</v>
      </c>
      <c r="L547" s="58">
        <f t="shared" si="26"/>
        <v>648.69037055999979</v>
      </c>
      <c r="M547" s="60"/>
      <c r="N547" s="61"/>
      <c r="O547" s="30"/>
    </row>
    <row r="548" spans="3:15" ht="25.8" x14ac:dyDescent="0.5">
      <c r="C548" s="15">
        <v>42909.583333333343</v>
      </c>
      <c r="D548" s="21">
        <v>912.5</v>
      </c>
      <c r="E548" s="19">
        <v>869.16666666666663</v>
      </c>
      <c r="F548" s="4">
        <f t="shared" si="24"/>
        <v>0.86916666666666664</v>
      </c>
      <c r="G548" s="48"/>
      <c r="H548" s="49"/>
      <c r="I548" s="11"/>
      <c r="J548" s="9"/>
      <c r="K548" s="10">
        <f t="shared" si="25"/>
        <v>1551.6635904</v>
      </c>
      <c r="L548" s="58">
        <f t="shared" si="26"/>
        <v>639.16359039999998</v>
      </c>
      <c r="M548" s="60"/>
      <c r="N548" s="61"/>
      <c r="O548" s="30"/>
    </row>
    <row r="549" spans="3:15" ht="25.8" x14ac:dyDescent="0.5">
      <c r="C549" s="15">
        <v>42909.625</v>
      </c>
      <c r="D549" s="21">
        <v>846.05</v>
      </c>
      <c r="E549" s="19">
        <v>802.33333333333326</v>
      </c>
      <c r="F549" s="4">
        <f t="shared" si="24"/>
        <v>0.80233333333333323</v>
      </c>
      <c r="G549" s="48"/>
      <c r="H549" s="49"/>
      <c r="I549" s="11"/>
      <c r="J549" s="9"/>
      <c r="K549" s="10">
        <f t="shared" si="25"/>
        <v>1432.3506278399998</v>
      </c>
      <c r="L549" s="58">
        <f t="shared" si="26"/>
        <v>586.30062783999983</v>
      </c>
      <c r="M549" s="60"/>
      <c r="N549" s="61"/>
      <c r="O549" s="30"/>
    </row>
    <row r="550" spans="3:15" ht="25.8" x14ac:dyDescent="0.5">
      <c r="C550" s="15">
        <v>42909.666666666657</v>
      </c>
      <c r="D550" s="21">
        <v>777.2</v>
      </c>
      <c r="E550" s="19">
        <v>688.5</v>
      </c>
      <c r="F550" s="4">
        <f t="shared" si="24"/>
        <v>0.6885</v>
      </c>
      <c r="G550" s="48"/>
      <c r="H550" s="49"/>
      <c r="I550" s="11"/>
      <c r="J550" s="9"/>
      <c r="K550" s="10">
        <f t="shared" si="25"/>
        <v>1229.1317913600001</v>
      </c>
      <c r="L550" s="58">
        <f t="shared" si="26"/>
        <v>451.93179136000003</v>
      </c>
      <c r="M550" s="60"/>
      <c r="N550" s="61"/>
      <c r="O550" s="30"/>
    </row>
    <row r="551" spans="3:15" ht="25.8" x14ac:dyDescent="0.5">
      <c r="C551" s="15">
        <v>42909.708333333343</v>
      </c>
      <c r="D551" s="21">
        <v>677.3</v>
      </c>
      <c r="E551" s="19">
        <v>539.83333333333326</v>
      </c>
      <c r="F551" s="4">
        <f t="shared" si="24"/>
        <v>0.53983333333333328</v>
      </c>
      <c r="G551" s="48"/>
      <c r="H551" s="49"/>
      <c r="I551" s="11"/>
      <c r="J551" s="9"/>
      <c r="K551" s="10">
        <f t="shared" si="25"/>
        <v>963.72739583999987</v>
      </c>
      <c r="L551" s="58">
        <f t="shared" si="26"/>
        <v>286.42739583999992</v>
      </c>
      <c r="M551" s="60"/>
      <c r="N551" s="61"/>
      <c r="O551" s="30"/>
    </row>
    <row r="552" spans="3:15" ht="25.8" x14ac:dyDescent="0.5">
      <c r="C552" s="15">
        <v>42909.75</v>
      </c>
      <c r="D552" s="21">
        <v>641.25</v>
      </c>
      <c r="E552" s="19">
        <v>372.16666666666657</v>
      </c>
      <c r="F552" s="4">
        <f t="shared" si="24"/>
        <v>0.37216666666666659</v>
      </c>
      <c r="G552" s="48"/>
      <c r="H552" s="49"/>
      <c r="I552" s="11"/>
      <c r="J552" s="9"/>
      <c r="K552" s="10">
        <f t="shared" si="25"/>
        <v>664.4036044799999</v>
      </c>
      <c r="L552" s="58">
        <f t="shared" si="26"/>
        <v>23.153604479999899</v>
      </c>
      <c r="M552" s="62">
        <f>SUM(L542:L552)</f>
        <v>4433.293703039998</v>
      </c>
      <c r="N552" s="61"/>
      <c r="O552" s="30"/>
    </row>
    <row r="553" spans="3:15" ht="25.8" x14ac:dyDescent="0.5">
      <c r="C553" s="15">
        <v>42909.791666666657</v>
      </c>
      <c r="D553" s="21">
        <v>572.1</v>
      </c>
      <c r="E553" s="19">
        <v>199</v>
      </c>
      <c r="F553" s="4">
        <f t="shared" si="24"/>
        <v>0.19900000000000001</v>
      </c>
      <c r="G553" s="48"/>
      <c r="H553" s="49"/>
      <c r="I553" s="11"/>
      <c r="J553" s="9"/>
      <c r="K553" s="10">
        <f t="shared" si="25"/>
        <v>355.26104064000003</v>
      </c>
      <c r="L553" s="58">
        <f t="shared" si="26"/>
        <v>-216.83895935999999</v>
      </c>
      <c r="M553" s="62">
        <f>ABS(SUM(L553:L557,L534:L541))</f>
        <v>4768.2635935999997</v>
      </c>
      <c r="N553" s="63">
        <f>MAX(M552:M553)</f>
        <v>4768.2635935999997</v>
      </c>
      <c r="O553" s="30"/>
    </row>
    <row r="554" spans="3:15" ht="25.8" x14ac:dyDescent="0.5">
      <c r="C554" s="15">
        <v>42909.833333333343</v>
      </c>
      <c r="D554" s="21">
        <v>522.45000000000005</v>
      </c>
      <c r="E554" s="19">
        <v>42.833333333333329</v>
      </c>
      <c r="F554" s="4">
        <f t="shared" si="24"/>
        <v>4.2833333333333327E-2</v>
      </c>
      <c r="G554" s="50" t="s">
        <v>26</v>
      </c>
      <c r="H554" s="49"/>
      <c r="I554" s="11"/>
      <c r="J554" s="9"/>
      <c r="K554" s="10">
        <f t="shared" si="25"/>
        <v>76.467409919999994</v>
      </c>
      <c r="L554" s="58">
        <f t="shared" si="26"/>
        <v>-445.98259008000002</v>
      </c>
      <c r="M554" s="60"/>
      <c r="N554" s="61"/>
      <c r="O554" s="30"/>
    </row>
    <row r="555" spans="3:15" ht="25.8" x14ac:dyDescent="0.5">
      <c r="C555" s="15">
        <v>42909.875</v>
      </c>
      <c r="D555" s="21">
        <v>517.25</v>
      </c>
      <c r="E555" s="19">
        <v>0</v>
      </c>
      <c r="F555" s="4">
        <f t="shared" si="24"/>
        <v>0</v>
      </c>
      <c r="G555" s="48">
        <f>G556/(0.11*0.96*0.9*G557)</f>
        <v>19239.520615425321</v>
      </c>
      <c r="H555" s="49">
        <f>G556/(0.11*0.9*0.96*G557)</f>
        <v>19239.520615425321</v>
      </c>
      <c r="I555" s="11"/>
      <c r="J555" s="9"/>
      <c r="K555" s="10">
        <f t="shared" si="25"/>
        <v>0</v>
      </c>
      <c r="L555" s="58">
        <f t="shared" si="26"/>
        <v>-517.25</v>
      </c>
      <c r="M555" s="60"/>
      <c r="N555" s="61"/>
      <c r="O555" s="30"/>
    </row>
    <row r="556" spans="3:15" ht="25.8" x14ac:dyDescent="0.5">
      <c r="C556" s="15">
        <v>42909.916666666657</v>
      </c>
      <c r="D556" s="21">
        <v>450</v>
      </c>
      <c r="E556" s="19">
        <v>0</v>
      </c>
      <c r="F556" s="4">
        <f t="shared" si="24"/>
        <v>0</v>
      </c>
      <c r="G556" s="51">
        <f>SUM(D534:D557)</f>
        <v>14147.9</v>
      </c>
      <c r="H556" s="49"/>
      <c r="I556" s="11"/>
      <c r="J556" s="9"/>
      <c r="K556" s="10">
        <f t="shared" si="25"/>
        <v>0</v>
      </c>
      <c r="L556" s="58">
        <f t="shared" si="26"/>
        <v>-450</v>
      </c>
      <c r="M556" s="60"/>
      <c r="N556" s="61"/>
      <c r="O556" s="30"/>
    </row>
    <row r="557" spans="3:15" ht="25.8" x14ac:dyDescent="0.5">
      <c r="C557" s="15">
        <v>42909.958333333343</v>
      </c>
      <c r="D557" s="21">
        <v>433.8</v>
      </c>
      <c r="E557" s="19">
        <v>0</v>
      </c>
      <c r="F557" s="4">
        <f t="shared" si="24"/>
        <v>0</v>
      </c>
      <c r="G557" s="52">
        <f>SUM(F534:F557)</f>
        <v>7.7373333333333321</v>
      </c>
      <c r="H557" s="49"/>
      <c r="I557" s="11"/>
      <c r="J557" s="9"/>
      <c r="K557" s="10">
        <f t="shared" si="25"/>
        <v>0</v>
      </c>
      <c r="L557" s="58">
        <f t="shared" si="26"/>
        <v>-433.8</v>
      </c>
      <c r="M557" s="60"/>
      <c r="N557" s="61"/>
      <c r="O557" s="30"/>
    </row>
    <row r="558" spans="3:15" ht="25.8" x14ac:dyDescent="0.5">
      <c r="C558" s="15">
        <v>42910</v>
      </c>
      <c r="D558" s="21">
        <v>416</v>
      </c>
      <c r="E558" s="19">
        <v>0</v>
      </c>
      <c r="F558" s="4">
        <f t="shared" si="24"/>
        <v>0</v>
      </c>
      <c r="G558" s="48"/>
      <c r="H558" s="49"/>
      <c r="I558" s="11"/>
      <c r="J558" s="9"/>
      <c r="K558" s="10">
        <f t="shared" si="25"/>
        <v>0</v>
      </c>
      <c r="L558" s="58">
        <f t="shared" si="26"/>
        <v>-416</v>
      </c>
      <c r="M558" s="60"/>
      <c r="N558" s="61"/>
      <c r="O558" s="30"/>
    </row>
    <row r="559" spans="3:15" ht="25.8" x14ac:dyDescent="0.5">
      <c r="C559" s="15">
        <v>42910.041666666657</v>
      </c>
      <c r="D559" s="21">
        <v>391.15</v>
      </c>
      <c r="E559" s="19">
        <v>0</v>
      </c>
      <c r="F559" s="4">
        <f t="shared" si="24"/>
        <v>0</v>
      </c>
      <c r="G559" s="48"/>
      <c r="H559" s="49"/>
      <c r="I559" s="11"/>
      <c r="J559" s="9"/>
      <c r="K559" s="10">
        <f t="shared" si="25"/>
        <v>0</v>
      </c>
      <c r="L559" s="58">
        <f t="shared" si="26"/>
        <v>-391.15</v>
      </c>
      <c r="M559" s="60"/>
      <c r="N559" s="61"/>
      <c r="O559" s="30"/>
    </row>
    <row r="560" spans="3:15" ht="25.8" x14ac:dyDescent="0.5">
      <c r="C560" s="15">
        <v>42910.083333333343</v>
      </c>
      <c r="D560" s="21">
        <v>363.95</v>
      </c>
      <c r="E560" s="19">
        <v>0</v>
      </c>
      <c r="F560" s="4">
        <f t="shared" si="24"/>
        <v>0</v>
      </c>
      <c r="G560" s="48"/>
      <c r="H560" s="49"/>
      <c r="I560" s="11"/>
      <c r="J560" s="9"/>
      <c r="K560" s="10">
        <f t="shared" si="25"/>
        <v>0</v>
      </c>
      <c r="L560" s="58">
        <f t="shared" si="26"/>
        <v>-363.95</v>
      </c>
      <c r="M560" s="60"/>
      <c r="N560" s="61"/>
      <c r="O560" s="30"/>
    </row>
    <row r="561" spans="3:15" ht="25.8" x14ac:dyDescent="0.5">
      <c r="C561" s="15">
        <v>42910.125</v>
      </c>
      <c r="D561" s="21">
        <v>358.2</v>
      </c>
      <c r="E561" s="19">
        <v>0</v>
      </c>
      <c r="F561" s="4">
        <f t="shared" si="24"/>
        <v>0</v>
      </c>
      <c r="G561" s="48"/>
      <c r="H561" s="49"/>
      <c r="I561" s="11"/>
      <c r="J561" s="9"/>
      <c r="K561" s="10">
        <f t="shared" si="25"/>
        <v>0</v>
      </c>
      <c r="L561" s="58">
        <f t="shared" si="26"/>
        <v>-358.2</v>
      </c>
      <c r="M561" s="60"/>
      <c r="N561" s="61"/>
      <c r="O561" s="30"/>
    </row>
    <row r="562" spans="3:15" ht="25.8" x14ac:dyDescent="0.5">
      <c r="C562" s="15">
        <v>42910.166666666657</v>
      </c>
      <c r="D562" s="21">
        <v>354</v>
      </c>
      <c r="E562" s="19">
        <v>0</v>
      </c>
      <c r="F562" s="4">
        <f t="shared" si="24"/>
        <v>0</v>
      </c>
      <c r="G562" s="48"/>
      <c r="H562" s="49"/>
      <c r="I562" s="11"/>
      <c r="J562" s="9"/>
      <c r="K562" s="10">
        <f t="shared" si="25"/>
        <v>0</v>
      </c>
      <c r="L562" s="58">
        <f t="shared" si="26"/>
        <v>-354</v>
      </c>
      <c r="M562" s="60"/>
      <c r="N562" s="61"/>
      <c r="O562" s="30"/>
    </row>
    <row r="563" spans="3:15" ht="25.8" x14ac:dyDescent="0.5">
      <c r="C563" s="15">
        <v>42910.208333333343</v>
      </c>
      <c r="D563" s="21">
        <v>373.15</v>
      </c>
      <c r="E563" s="19">
        <v>0</v>
      </c>
      <c r="F563" s="4">
        <f t="shared" si="24"/>
        <v>0</v>
      </c>
      <c r="G563" s="48"/>
      <c r="H563" s="49"/>
      <c r="I563" s="11"/>
      <c r="J563" s="9"/>
      <c r="K563" s="10">
        <f t="shared" si="25"/>
        <v>0</v>
      </c>
      <c r="L563" s="58">
        <f t="shared" si="26"/>
        <v>-373.15</v>
      </c>
      <c r="M563" s="60"/>
      <c r="N563" s="61"/>
      <c r="O563" s="30"/>
    </row>
    <row r="564" spans="3:15" ht="25.8" x14ac:dyDescent="0.5">
      <c r="C564" s="15">
        <v>42910.25</v>
      </c>
      <c r="D564" s="21">
        <v>372.25</v>
      </c>
      <c r="E564" s="19">
        <v>24.333333333333329</v>
      </c>
      <c r="F564" s="4">
        <f t="shared" si="24"/>
        <v>2.4333333333333328E-2</v>
      </c>
      <c r="G564" s="48"/>
      <c r="H564" s="49"/>
      <c r="I564" s="11"/>
      <c r="J564" s="9"/>
      <c r="K564" s="10">
        <f t="shared" si="25"/>
        <v>43.440629759999993</v>
      </c>
      <c r="L564" s="58">
        <f t="shared" si="26"/>
        <v>-328.80937024000002</v>
      </c>
      <c r="M564" s="60"/>
      <c r="N564" s="61"/>
      <c r="O564" s="30"/>
    </row>
    <row r="565" spans="3:15" ht="25.8" x14ac:dyDescent="0.5">
      <c r="C565" s="15">
        <v>42910.291666666657</v>
      </c>
      <c r="D565" s="21">
        <v>357.2</v>
      </c>
      <c r="E565" s="19">
        <v>168.5</v>
      </c>
      <c r="F565" s="4">
        <f t="shared" si="24"/>
        <v>0.16850000000000001</v>
      </c>
      <c r="G565" s="48"/>
      <c r="H565" s="49"/>
      <c r="I565" s="11"/>
      <c r="J565" s="9"/>
      <c r="K565" s="10">
        <f t="shared" si="25"/>
        <v>300.81148416000002</v>
      </c>
      <c r="L565" s="58">
        <f t="shared" si="26"/>
        <v>-56.388515839999968</v>
      </c>
      <c r="M565" s="60"/>
      <c r="N565" s="61"/>
      <c r="O565" s="30"/>
    </row>
    <row r="566" spans="3:15" ht="25.8" x14ac:dyDescent="0.5">
      <c r="C566" s="15">
        <v>42910.333333333343</v>
      </c>
      <c r="D566" s="21">
        <v>381.05</v>
      </c>
      <c r="E566" s="19">
        <v>342.16666666666657</v>
      </c>
      <c r="F566" s="4">
        <f t="shared" si="24"/>
        <v>0.34216666666666656</v>
      </c>
      <c r="G566" s="48"/>
      <c r="H566" s="49"/>
      <c r="I566" s="11"/>
      <c r="J566" s="9"/>
      <c r="K566" s="10">
        <f t="shared" si="25"/>
        <v>610.84666367999978</v>
      </c>
      <c r="L566" s="58">
        <f t="shared" si="26"/>
        <v>229.79666367999977</v>
      </c>
      <c r="M566" s="60"/>
      <c r="N566" s="61"/>
      <c r="O566" s="30"/>
    </row>
    <row r="567" spans="3:15" ht="25.8" x14ac:dyDescent="0.5">
      <c r="C567" s="15">
        <v>42910.375</v>
      </c>
      <c r="D567" s="21">
        <v>380.4</v>
      </c>
      <c r="E567" s="19">
        <v>512.66666666666663</v>
      </c>
      <c r="F567" s="4">
        <f t="shared" si="24"/>
        <v>0.5126666666666666</v>
      </c>
      <c r="G567" s="48"/>
      <c r="H567" s="49"/>
      <c r="I567" s="11"/>
      <c r="J567" s="9"/>
      <c r="K567" s="10">
        <f t="shared" si="25"/>
        <v>915.22861055999988</v>
      </c>
      <c r="L567" s="58">
        <f t="shared" si="26"/>
        <v>534.8286105599999</v>
      </c>
      <c r="M567" s="60"/>
      <c r="N567" s="61"/>
      <c r="O567" s="30"/>
    </row>
    <row r="568" spans="3:15" ht="25.8" x14ac:dyDescent="0.5">
      <c r="C568" s="15">
        <v>42910.416666666657</v>
      </c>
      <c r="D568" s="21">
        <v>410.1</v>
      </c>
      <c r="E568" s="19">
        <v>663.83333333333326</v>
      </c>
      <c r="F568" s="4">
        <f t="shared" si="24"/>
        <v>0.66383333333333328</v>
      </c>
      <c r="G568" s="48"/>
      <c r="H568" s="49"/>
      <c r="I568" s="11"/>
      <c r="J568" s="9"/>
      <c r="K568" s="10">
        <f t="shared" si="25"/>
        <v>1185.0960844799999</v>
      </c>
      <c r="L568" s="58">
        <f t="shared" si="26"/>
        <v>774.99608447999992</v>
      </c>
      <c r="M568" s="60"/>
      <c r="N568" s="61"/>
      <c r="O568" s="30"/>
    </row>
    <row r="569" spans="3:15" ht="25.8" x14ac:dyDescent="0.5">
      <c r="C569" s="15">
        <v>42910.458333333343</v>
      </c>
      <c r="D569" s="21">
        <v>437.1</v>
      </c>
      <c r="E569" s="19">
        <v>786.49999999999989</v>
      </c>
      <c r="F569" s="4">
        <f t="shared" si="24"/>
        <v>0.78649999999999987</v>
      </c>
      <c r="G569" s="48"/>
      <c r="H569" s="49"/>
      <c r="I569" s="11"/>
      <c r="J569" s="9"/>
      <c r="K569" s="10">
        <f t="shared" si="25"/>
        <v>1404.0844646399999</v>
      </c>
      <c r="L569" s="58">
        <f t="shared" si="26"/>
        <v>966.98446463999983</v>
      </c>
      <c r="M569" s="60"/>
      <c r="N569" s="61"/>
      <c r="O569" s="30"/>
    </row>
    <row r="570" spans="3:15" ht="25.8" x14ac:dyDescent="0.5">
      <c r="C570" s="15">
        <v>42910.5</v>
      </c>
      <c r="D570" s="21">
        <v>442.6</v>
      </c>
      <c r="E570" s="19">
        <v>862.83333333333326</v>
      </c>
      <c r="F570" s="4">
        <f t="shared" si="24"/>
        <v>0.86283333333333323</v>
      </c>
      <c r="G570" s="48"/>
      <c r="H570" s="49"/>
      <c r="I570" s="11"/>
      <c r="J570" s="9"/>
      <c r="K570" s="10">
        <f t="shared" si="25"/>
        <v>1540.3571251199999</v>
      </c>
      <c r="L570" s="58">
        <f t="shared" si="26"/>
        <v>1097.7571251199997</v>
      </c>
      <c r="M570" s="60"/>
      <c r="N570" s="61"/>
      <c r="O570" s="30"/>
    </row>
    <row r="571" spans="3:15" ht="25.8" x14ac:dyDescent="0.5">
      <c r="C571" s="15">
        <v>42910.541666666657</v>
      </c>
      <c r="D571" s="21">
        <v>466.85</v>
      </c>
      <c r="E571" s="19">
        <v>889.16666666666652</v>
      </c>
      <c r="F571" s="4">
        <f t="shared" si="24"/>
        <v>0.88916666666666655</v>
      </c>
      <c r="G571" s="48"/>
      <c r="H571" s="49"/>
      <c r="I571" s="11"/>
      <c r="J571" s="9"/>
      <c r="K571" s="10">
        <f t="shared" si="25"/>
        <v>1587.3682175999998</v>
      </c>
      <c r="L571" s="58">
        <f t="shared" si="26"/>
        <v>1120.5182175999998</v>
      </c>
      <c r="M571" s="60"/>
      <c r="N571" s="61"/>
      <c r="O571" s="30"/>
    </row>
    <row r="572" spans="3:15" ht="25.8" x14ac:dyDescent="0.5">
      <c r="C572" s="15">
        <v>42910.583333333343</v>
      </c>
      <c r="D572" s="21">
        <v>456.3</v>
      </c>
      <c r="E572" s="19">
        <v>866.83333333333326</v>
      </c>
      <c r="F572" s="4">
        <f t="shared" si="24"/>
        <v>0.86683333333333323</v>
      </c>
      <c r="G572" s="48"/>
      <c r="H572" s="49"/>
      <c r="I572" s="11"/>
      <c r="J572" s="9"/>
      <c r="K572" s="10">
        <f t="shared" si="25"/>
        <v>1547.4980505599999</v>
      </c>
      <c r="L572" s="58">
        <f t="shared" si="26"/>
        <v>1091.19805056</v>
      </c>
      <c r="M572" s="60"/>
      <c r="N572" s="61"/>
      <c r="O572" s="30"/>
    </row>
    <row r="573" spans="3:15" ht="25.8" x14ac:dyDescent="0.5">
      <c r="C573" s="15">
        <v>42910.625</v>
      </c>
      <c r="D573" s="21">
        <v>454.3</v>
      </c>
      <c r="E573" s="19">
        <v>796.66666666666663</v>
      </c>
      <c r="F573" s="4">
        <f t="shared" si="24"/>
        <v>0.79666666666666663</v>
      </c>
      <c r="G573" s="48"/>
      <c r="H573" s="49"/>
      <c r="I573" s="11"/>
      <c r="J573" s="9"/>
      <c r="K573" s="10">
        <f t="shared" si="25"/>
        <v>1422.2343168</v>
      </c>
      <c r="L573" s="58">
        <f t="shared" si="26"/>
        <v>967.93431680000003</v>
      </c>
      <c r="M573" s="60"/>
      <c r="N573" s="61"/>
      <c r="O573" s="30"/>
    </row>
    <row r="574" spans="3:15" ht="25.8" x14ac:dyDescent="0.5">
      <c r="C574" s="15">
        <v>42910.666666666657</v>
      </c>
      <c r="D574" s="21">
        <v>453.65</v>
      </c>
      <c r="E574" s="19">
        <v>684.5</v>
      </c>
      <c r="F574" s="4">
        <f t="shared" si="24"/>
        <v>0.6845</v>
      </c>
      <c r="G574" s="48"/>
      <c r="H574" s="49"/>
      <c r="I574" s="11"/>
      <c r="J574" s="9"/>
      <c r="K574" s="10">
        <f t="shared" si="25"/>
        <v>1221.99086592</v>
      </c>
      <c r="L574" s="58">
        <f t="shared" si="26"/>
        <v>768.34086592000006</v>
      </c>
      <c r="M574" s="60"/>
      <c r="N574" s="61"/>
      <c r="O574" s="30"/>
    </row>
    <row r="575" spans="3:15" ht="25.8" x14ac:dyDescent="0.5">
      <c r="C575" s="15">
        <v>42910.708333333343</v>
      </c>
      <c r="D575" s="21">
        <v>469.15</v>
      </c>
      <c r="E575" s="19">
        <v>539.5</v>
      </c>
      <c r="F575" s="4">
        <f t="shared" si="24"/>
        <v>0.53949999999999998</v>
      </c>
      <c r="G575" s="48"/>
      <c r="H575" s="49"/>
      <c r="I575" s="11"/>
      <c r="J575" s="9"/>
      <c r="K575" s="10">
        <f t="shared" si="25"/>
        <v>963.13231871999994</v>
      </c>
      <c r="L575" s="58">
        <f t="shared" si="26"/>
        <v>493.98231871999997</v>
      </c>
      <c r="M575" s="60"/>
      <c r="N575" s="61"/>
      <c r="O575" s="30"/>
    </row>
    <row r="576" spans="3:15" ht="25.8" x14ac:dyDescent="0.5">
      <c r="C576" s="15">
        <v>42910.75</v>
      </c>
      <c r="D576" s="21">
        <v>482.75</v>
      </c>
      <c r="E576" s="19">
        <v>370.66666666666657</v>
      </c>
      <c r="F576" s="4">
        <f t="shared" si="24"/>
        <v>0.37066666666666659</v>
      </c>
      <c r="G576" s="48"/>
      <c r="H576" s="49"/>
      <c r="I576" s="11"/>
      <c r="J576" s="9"/>
      <c r="K576" s="10">
        <f t="shared" si="25"/>
        <v>661.72575743999982</v>
      </c>
      <c r="L576" s="58">
        <f t="shared" si="26"/>
        <v>178.97575743999982</v>
      </c>
      <c r="M576" s="62">
        <f>SUM(L566:L576)</f>
        <v>8225.3124755199988</v>
      </c>
      <c r="N576" s="61"/>
      <c r="O576" s="30"/>
    </row>
    <row r="577" spans="3:15" ht="25.8" x14ac:dyDescent="0.5">
      <c r="C577" s="15">
        <v>42910.791666666657</v>
      </c>
      <c r="D577" s="21">
        <v>478.7</v>
      </c>
      <c r="E577" s="19">
        <v>200</v>
      </c>
      <c r="F577" s="4">
        <f t="shared" si="24"/>
        <v>0.2</v>
      </c>
      <c r="G577" s="48"/>
      <c r="H577" s="49"/>
      <c r="I577" s="11"/>
      <c r="J577" s="9"/>
      <c r="K577" s="10">
        <f t="shared" si="25"/>
        <v>357.04627200000004</v>
      </c>
      <c r="L577" s="58">
        <f t="shared" si="26"/>
        <v>-121.65372799999994</v>
      </c>
      <c r="M577" s="62">
        <f>ABS(SUM(L577:L581,L558:L565))</f>
        <v>4439.2743584</v>
      </c>
      <c r="N577" s="63">
        <f>MAX(M576:M577)</f>
        <v>8225.3124755199988</v>
      </c>
      <c r="O577" s="30"/>
    </row>
    <row r="578" spans="3:15" ht="25.8" x14ac:dyDescent="0.5">
      <c r="C578" s="15">
        <v>42910.833333333343</v>
      </c>
      <c r="D578" s="21">
        <v>467.25</v>
      </c>
      <c r="E578" s="19">
        <v>42.166666666666671</v>
      </c>
      <c r="F578" s="4">
        <f t="shared" si="24"/>
        <v>4.2166666666666672E-2</v>
      </c>
      <c r="G578" s="50" t="s">
        <v>26</v>
      </c>
      <c r="H578" s="49"/>
      <c r="I578" s="11"/>
      <c r="J578" s="9"/>
      <c r="K578" s="10">
        <f t="shared" si="25"/>
        <v>75.27725568000001</v>
      </c>
      <c r="L578" s="58">
        <f t="shared" si="26"/>
        <v>-391.97274432</v>
      </c>
      <c r="M578" s="60"/>
      <c r="N578" s="61"/>
      <c r="O578" s="30"/>
    </row>
    <row r="579" spans="3:15" ht="25.8" x14ac:dyDescent="0.5">
      <c r="C579" s="15">
        <v>42910.875</v>
      </c>
      <c r="D579" s="21">
        <v>455.95</v>
      </c>
      <c r="E579" s="19">
        <v>0</v>
      </c>
      <c r="F579" s="4">
        <f t="shared" si="24"/>
        <v>0</v>
      </c>
      <c r="G579" s="48">
        <f>G580/(0.11*0.96*0.9*G581)</f>
        <v>13644.058537288936</v>
      </c>
      <c r="H579" s="49">
        <f>G580/(0.11*0.9*0.96*G581)</f>
        <v>13644.058537288936</v>
      </c>
      <c r="I579" s="11"/>
      <c r="J579" s="9"/>
      <c r="K579" s="10">
        <f t="shared" si="25"/>
        <v>0</v>
      </c>
      <c r="L579" s="58">
        <f t="shared" si="26"/>
        <v>-455.95</v>
      </c>
      <c r="M579" s="60"/>
      <c r="N579" s="61"/>
      <c r="O579" s="30"/>
    </row>
    <row r="580" spans="3:15" ht="25.8" x14ac:dyDescent="0.5">
      <c r="C580" s="15">
        <v>42910.916666666657</v>
      </c>
      <c r="D580" s="21">
        <v>431.25</v>
      </c>
      <c r="E580" s="19">
        <v>0</v>
      </c>
      <c r="F580" s="4">
        <f t="shared" si="24"/>
        <v>0</v>
      </c>
      <c r="G580" s="51">
        <f>SUM(D558:D581)</f>
        <v>10050.1</v>
      </c>
      <c r="H580" s="49"/>
      <c r="I580" s="11"/>
      <c r="J580" s="9"/>
      <c r="K580" s="10">
        <f t="shared" si="25"/>
        <v>0</v>
      </c>
      <c r="L580" s="58">
        <f t="shared" si="26"/>
        <v>-431.25</v>
      </c>
      <c r="M580" s="60"/>
      <c r="N580" s="61"/>
      <c r="O580" s="30"/>
    </row>
    <row r="581" spans="3:15" ht="25.8" x14ac:dyDescent="0.5">
      <c r="C581" s="15">
        <v>42910.958333333343</v>
      </c>
      <c r="D581" s="21">
        <v>396.8</v>
      </c>
      <c r="E581" s="19">
        <v>0</v>
      </c>
      <c r="F581" s="4">
        <f t="shared" si="24"/>
        <v>0</v>
      </c>
      <c r="G581" s="52">
        <f>SUM(F558:F581)</f>
        <v>7.7503333333333329</v>
      </c>
      <c r="H581" s="49"/>
      <c r="I581" s="11"/>
      <c r="J581" s="9"/>
      <c r="K581" s="10">
        <f t="shared" si="25"/>
        <v>0</v>
      </c>
      <c r="L581" s="58">
        <f t="shared" si="26"/>
        <v>-396.8</v>
      </c>
      <c r="M581" s="60"/>
      <c r="N581" s="61"/>
      <c r="O581" s="30"/>
    </row>
    <row r="582" spans="3:15" ht="25.8" x14ac:dyDescent="0.5">
      <c r="C582" s="15">
        <v>42911</v>
      </c>
      <c r="D582" s="21">
        <v>385</v>
      </c>
      <c r="E582" s="19">
        <v>0</v>
      </c>
      <c r="F582" s="4">
        <f t="shared" si="24"/>
        <v>0</v>
      </c>
      <c r="G582" s="48"/>
      <c r="H582" s="49"/>
      <c r="I582" s="11"/>
      <c r="J582" s="9"/>
      <c r="K582" s="10">
        <f t="shared" si="25"/>
        <v>0</v>
      </c>
      <c r="L582" s="58">
        <f t="shared" si="26"/>
        <v>-385</v>
      </c>
      <c r="M582" s="60"/>
      <c r="N582" s="61"/>
      <c r="O582" s="30"/>
    </row>
    <row r="583" spans="3:15" ht="25.8" x14ac:dyDescent="0.5">
      <c r="C583" s="15">
        <v>42911.041666666657</v>
      </c>
      <c r="D583" s="21">
        <v>384.3</v>
      </c>
      <c r="E583" s="19">
        <v>0</v>
      </c>
      <c r="F583" s="4">
        <f t="shared" ref="F583:F646" si="27">E583/1000</f>
        <v>0</v>
      </c>
      <c r="G583" s="48"/>
      <c r="H583" s="49"/>
      <c r="I583" s="11"/>
      <c r="J583" s="9"/>
      <c r="K583" s="10">
        <f t="shared" ref="K583:K646" si="28">0.11*0.9*0.96*18784*F583</f>
        <v>0</v>
      </c>
      <c r="L583" s="58">
        <f t="shared" ref="L583:L646" si="29">K583-D583</f>
        <v>-384.3</v>
      </c>
      <c r="M583" s="60"/>
      <c r="N583" s="61"/>
      <c r="O583" s="30"/>
    </row>
    <row r="584" spans="3:15" ht="25.8" x14ac:dyDescent="0.5">
      <c r="C584" s="15">
        <v>42911.083333333343</v>
      </c>
      <c r="D584" s="21">
        <v>384.25</v>
      </c>
      <c r="E584" s="19">
        <v>0</v>
      </c>
      <c r="F584" s="4">
        <f t="shared" si="27"/>
        <v>0</v>
      </c>
      <c r="G584" s="48"/>
      <c r="H584" s="49"/>
      <c r="I584" s="11"/>
      <c r="J584" s="9"/>
      <c r="K584" s="10">
        <f t="shared" si="28"/>
        <v>0</v>
      </c>
      <c r="L584" s="58">
        <f t="shared" si="29"/>
        <v>-384.25</v>
      </c>
      <c r="M584" s="60"/>
      <c r="N584" s="61"/>
      <c r="O584" s="30"/>
    </row>
    <row r="585" spans="3:15" ht="25.8" x14ac:dyDescent="0.5">
      <c r="C585" s="15">
        <v>42911.125</v>
      </c>
      <c r="D585" s="21">
        <v>380.45</v>
      </c>
      <c r="E585" s="19">
        <v>0</v>
      </c>
      <c r="F585" s="4">
        <f t="shared" si="27"/>
        <v>0</v>
      </c>
      <c r="G585" s="48"/>
      <c r="H585" s="49"/>
      <c r="I585" s="11"/>
      <c r="J585" s="9"/>
      <c r="K585" s="10">
        <f t="shared" si="28"/>
        <v>0</v>
      </c>
      <c r="L585" s="58">
        <f t="shared" si="29"/>
        <v>-380.45</v>
      </c>
      <c r="M585" s="60"/>
      <c r="N585" s="61"/>
      <c r="O585" s="30"/>
    </row>
    <row r="586" spans="3:15" ht="25.8" x14ac:dyDescent="0.5">
      <c r="C586" s="15">
        <v>42911.166666666657</v>
      </c>
      <c r="D586" s="21">
        <v>379.15</v>
      </c>
      <c r="E586" s="19">
        <v>0</v>
      </c>
      <c r="F586" s="4">
        <f t="shared" si="27"/>
        <v>0</v>
      </c>
      <c r="G586" s="48"/>
      <c r="H586" s="49"/>
      <c r="I586" s="11"/>
      <c r="J586" s="9"/>
      <c r="K586" s="10">
        <f t="shared" si="28"/>
        <v>0</v>
      </c>
      <c r="L586" s="58">
        <f t="shared" si="29"/>
        <v>-379.15</v>
      </c>
      <c r="M586" s="60"/>
      <c r="N586" s="61"/>
      <c r="O586" s="30"/>
    </row>
    <row r="587" spans="3:15" ht="25.8" x14ac:dyDescent="0.5">
      <c r="C587" s="15">
        <v>42911.208333333343</v>
      </c>
      <c r="D587" s="21">
        <v>362.95</v>
      </c>
      <c r="E587" s="19">
        <v>0</v>
      </c>
      <c r="F587" s="4">
        <f t="shared" si="27"/>
        <v>0</v>
      </c>
      <c r="G587" s="48"/>
      <c r="H587" s="49"/>
      <c r="I587" s="11"/>
      <c r="J587" s="9"/>
      <c r="K587" s="10">
        <f t="shared" si="28"/>
        <v>0</v>
      </c>
      <c r="L587" s="58">
        <f t="shared" si="29"/>
        <v>-362.95</v>
      </c>
      <c r="M587" s="60"/>
      <c r="N587" s="61"/>
      <c r="O587" s="30"/>
    </row>
    <row r="588" spans="3:15" ht="25.8" x14ac:dyDescent="0.5">
      <c r="C588" s="15">
        <v>42911.25</v>
      </c>
      <c r="D588" s="21">
        <v>354.55</v>
      </c>
      <c r="E588" s="19">
        <v>21.166666666666661</v>
      </c>
      <c r="F588" s="4">
        <f t="shared" si="27"/>
        <v>2.116666666666666E-2</v>
      </c>
      <c r="G588" s="48"/>
      <c r="H588" s="49"/>
      <c r="I588" s="11"/>
      <c r="J588" s="9"/>
      <c r="K588" s="10">
        <f t="shared" si="28"/>
        <v>37.787397119999987</v>
      </c>
      <c r="L588" s="58">
        <f t="shared" si="29"/>
        <v>-316.76260288000003</v>
      </c>
      <c r="M588" s="60"/>
      <c r="N588" s="61"/>
      <c r="O588" s="30"/>
    </row>
    <row r="589" spans="3:15" ht="25.8" x14ac:dyDescent="0.5">
      <c r="C589" s="15">
        <v>42911.291666666657</v>
      </c>
      <c r="D589" s="21">
        <v>347.35</v>
      </c>
      <c r="E589" s="19">
        <v>159.83333333333329</v>
      </c>
      <c r="F589" s="4">
        <f t="shared" si="27"/>
        <v>0.1598333333333333</v>
      </c>
      <c r="G589" s="48"/>
      <c r="H589" s="49"/>
      <c r="I589" s="11"/>
      <c r="J589" s="9"/>
      <c r="K589" s="10">
        <f t="shared" si="28"/>
        <v>285.33947903999996</v>
      </c>
      <c r="L589" s="58">
        <f t="shared" si="29"/>
        <v>-62.010520960000065</v>
      </c>
      <c r="M589" s="60"/>
      <c r="N589" s="61"/>
      <c r="O589" s="30"/>
    </row>
    <row r="590" spans="3:15" ht="25.8" x14ac:dyDescent="0.5">
      <c r="C590" s="15">
        <v>42911.333333333343</v>
      </c>
      <c r="D590" s="21">
        <v>343.2</v>
      </c>
      <c r="E590" s="19">
        <v>330.33333333333331</v>
      </c>
      <c r="F590" s="4">
        <f t="shared" si="27"/>
        <v>0.33033333333333331</v>
      </c>
      <c r="G590" s="48"/>
      <c r="H590" s="49"/>
      <c r="I590" s="11"/>
      <c r="J590" s="9"/>
      <c r="K590" s="10">
        <f t="shared" si="28"/>
        <v>589.72142592</v>
      </c>
      <c r="L590" s="58">
        <f t="shared" si="29"/>
        <v>246.52142592000001</v>
      </c>
      <c r="M590" s="60"/>
      <c r="N590" s="61"/>
      <c r="O590" s="30"/>
    </row>
    <row r="591" spans="3:15" ht="25.8" x14ac:dyDescent="0.5">
      <c r="C591" s="15">
        <v>42911.375</v>
      </c>
      <c r="D591" s="21">
        <v>357.2</v>
      </c>
      <c r="E591" s="19">
        <v>496.49999999999989</v>
      </c>
      <c r="F591" s="4">
        <f t="shared" si="27"/>
        <v>0.49649999999999989</v>
      </c>
      <c r="G591" s="48"/>
      <c r="H591" s="49"/>
      <c r="I591" s="11"/>
      <c r="J591" s="9"/>
      <c r="K591" s="10">
        <f t="shared" si="28"/>
        <v>886.36737023999979</v>
      </c>
      <c r="L591" s="58">
        <f t="shared" si="29"/>
        <v>529.16737023999985</v>
      </c>
      <c r="M591" s="60"/>
      <c r="N591" s="61"/>
      <c r="O591" s="30"/>
    </row>
    <row r="592" spans="3:15" ht="25.8" x14ac:dyDescent="0.5">
      <c r="C592" s="15">
        <v>42911.416666666657</v>
      </c>
      <c r="D592" s="21">
        <v>377.5</v>
      </c>
      <c r="E592" s="19">
        <v>644</v>
      </c>
      <c r="F592" s="4">
        <f t="shared" si="27"/>
        <v>0.64400000000000002</v>
      </c>
      <c r="G592" s="48"/>
      <c r="H592" s="49"/>
      <c r="I592" s="11"/>
      <c r="J592" s="9"/>
      <c r="K592" s="10">
        <f t="shared" si="28"/>
        <v>1149.68899584</v>
      </c>
      <c r="L592" s="58">
        <f t="shared" si="29"/>
        <v>772.18899583999996</v>
      </c>
      <c r="M592" s="60"/>
      <c r="N592" s="61"/>
      <c r="O592" s="30"/>
    </row>
    <row r="593" spans="3:15" ht="25.8" x14ac:dyDescent="0.5">
      <c r="C593" s="15">
        <v>42911.458333333343</v>
      </c>
      <c r="D593" s="21">
        <v>399.2</v>
      </c>
      <c r="E593" s="19">
        <v>761.66666666666652</v>
      </c>
      <c r="F593" s="4">
        <f t="shared" si="27"/>
        <v>0.76166666666666649</v>
      </c>
      <c r="G593" s="48"/>
      <c r="H593" s="49"/>
      <c r="I593" s="11"/>
      <c r="J593" s="9"/>
      <c r="K593" s="10">
        <f t="shared" si="28"/>
        <v>1359.7512191999997</v>
      </c>
      <c r="L593" s="58">
        <f t="shared" si="29"/>
        <v>960.55121919999965</v>
      </c>
      <c r="M593" s="60"/>
      <c r="N593" s="61"/>
      <c r="O593" s="30"/>
    </row>
    <row r="594" spans="3:15" ht="25.8" x14ac:dyDescent="0.5">
      <c r="C594" s="15">
        <v>42911.5</v>
      </c>
      <c r="D594" s="21">
        <v>234.9</v>
      </c>
      <c r="E594" s="19">
        <v>838.16666666666663</v>
      </c>
      <c r="F594" s="4">
        <f t="shared" si="27"/>
        <v>0.83816666666666662</v>
      </c>
      <c r="G594" s="48"/>
      <c r="H594" s="49"/>
      <c r="I594" s="11"/>
      <c r="J594" s="9"/>
      <c r="K594" s="10">
        <f t="shared" si="28"/>
        <v>1496.32141824</v>
      </c>
      <c r="L594" s="58">
        <f t="shared" si="29"/>
        <v>1261.4214182399999</v>
      </c>
      <c r="M594" s="60"/>
      <c r="N594" s="61"/>
      <c r="O594" s="30"/>
    </row>
    <row r="595" spans="3:15" ht="25.8" x14ac:dyDescent="0.5">
      <c r="C595" s="15">
        <v>42911.541666666657</v>
      </c>
      <c r="D595" s="21">
        <v>414.55</v>
      </c>
      <c r="E595" s="19">
        <v>866.99999999999977</v>
      </c>
      <c r="F595" s="4">
        <f t="shared" si="27"/>
        <v>0.86699999999999977</v>
      </c>
      <c r="G595" s="48"/>
      <c r="H595" s="49"/>
      <c r="I595" s="11"/>
      <c r="J595" s="9"/>
      <c r="K595" s="10">
        <f t="shared" si="28"/>
        <v>1547.7955891199995</v>
      </c>
      <c r="L595" s="58">
        <f t="shared" si="29"/>
        <v>1133.2455891199995</v>
      </c>
      <c r="M595" s="60"/>
      <c r="N595" s="61"/>
      <c r="O595" s="30"/>
    </row>
    <row r="596" spans="3:15" ht="25.8" x14ac:dyDescent="0.5">
      <c r="C596" s="15">
        <v>42911.583333333343</v>
      </c>
      <c r="D596" s="21">
        <v>412.15</v>
      </c>
      <c r="E596" s="19">
        <v>845.99999999999989</v>
      </c>
      <c r="F596" s="4">
        <f t="shared" si="27"/>
        <v>0.84599999999999986</v>
      </c>
      <c r="G596" s="48"/>
      <c r="H596" s="49"/>
      <c r="I596" s="11"/>
      <c r="J596" s="9"/>
      <c r="K596" s="10">
        <f t="shared" si="28"/>
        <v>1510.3057305599998</v>
      </c>
      <c r="L596" s="58">
        <f t="shared" si="29"/>
        <v>1098.1557305599999</v>
      </c>
      <c r="M596" s="60"/>
      <c r="N596" s="61"/>
      <c r="O596" s="30"/>
    </row>
    <row r="597" spans="3:15" ht="25.8" x14ac:dyDescent="0.5">
      <c r="C597" s="15">
        <v>42911.625</v>
      </c>
      <c r="D597" s="21">
        <v>424.15</v>
      </c>
      <c r="E597" s="19">
        <v>778.16666666666652</v>
      </c>
      <c r="F597" s="4">
        <f t="shared" si="27"/>
        <v>0.77816666666666656</v>
      </c>
      <c r="G597" s="48"/>
      <c r="H597" s="49"/>
      <c r="I597" s="11"/>
      <c r="J597" s="9"/>
      <c r="K597" s="10">
        <f t="shared" si="28"/>
        <v>1389.2075366399997</v>
      </c>
      <c r="L597" s="58">
        <f t="shared" si="29"/>
        <v>965.05753663999974</v>
      </c>
      <c r="M597" s="60"/>
      <c r="N597" s="61"/>
      <c r="O597" s="30"/>
    </row>
    <row r="598" spans="3:15" ht="25.8" x14ac:dyDescent="0.5">
      <c r="C598" s="15">
        <v>42911.666666666657</v>
      </c>
      <c r="D598" s="21">
        <v>418.35</v>
      </c>
      <c r="E598" s="19">
        <v>666.83333333333337</v>
      </c>
      <c r="F598" s="4">
        <f t="shared" si="27"/>
        <v>0.66683333333333339</v>
      </c>
      <c r="G598" s="48"/>
      <c r="H598" s="49"/>
      <c r="I598" s="11"/>
      <c r="J598" s="9"/>
      <c r="K598" s="10">
        <f t="shared" si="28"/>
        <v>1190.4517785600001</v>
      </c>
      <c r="L598" s="58">
        <f t="shared" si="29"/>
        <v>772.10177856000007</v>
      </c>
      <c r="M598" s="60"/>
      <c r="N598" s="61"/>
      <c r="O598" s="30"/>
    </row>
    <row r="599" spans="3:15" ht="25.8" x14ac:dyDescent="0.5">
      <c r="C599" s="15">
        <v>42911.708333333343</v>
      </c>
      <c r="D599" s="21">
        <v>423.4</v>
      </c>
      <c r="E599" s="19">
        <v>523.16666666666652</v>
      </c>
      <c r="F599" s="4">
        <f t="shared" si="27"/>
        <v>0.52316666666666656</v>
      </c>
      <c r="G599" s="48"/>
      <c r="H599" s="49"/>
      <c r="I599" s="11"/>
      <c r="J599" s="9"/>
      <c r="K599" s="10">
        <f t="shared" si="28"/>
        <v>933.97353983999983</v>
      </c>
      <c r="L599" s="58">
        <f t="shared" si="29"/>
        <v>510.57353983999985</v>
      </c>
      <c r="M599" s="60"/>
      <c r="N599" s="61"/>
      <c r="O599" s="30"/>
    </row>
    <row r="600" spans="3:15" ht="25.8" x14ac:dyDescent="0.5">
      <c r="C600" s="15">
        <v>42911.75</v>
      </c>
      <c r="D600" s="21">
        <v>424.2</v>
      </c>
      <c r="E600" s="19">
        <v>354.83333333333331</v>
      </c>
      <c r="F600" s="4">
        <f t="shared" si="27"/>
        <v>0.35483333333333333</v>
      </c>
      <c r="G600" s="48"/>
      <c r="H600" s="49"/>
      <c r="I600" s="11"/>
      <c r="J600" s="9"/>
      <c r="K600" s="10">
        <f t="shared" si="28"/>
        <v>633.45959424</v>
      </c>
      <c r="L600" s="58">
        <f t="shared" si="29"/>
        <v>209.25959424000001</v>
      </c>
      <c r="M600" s="62">
        <f>SUM(L590:L600)</f>
        <v>8458.2441983999979</v>
      </c>
      <c r="N600" s="61"/>
      <c r="O600" s="30"/>
    </row>
    <row r="601" spans="3:15" ht="25.8" x14ac:dyDescent="0.5">
      <c r="C601" s="15">
        <v>42911.791666666657</v>
      </c>
      <c r="D601" s="21">
        <v>419.2</v>
      </c>
      <c r="E601" s="19">
        <v>182.83333333333329</v>
      </c>
      <c r="F601" s="4">
        <f t="shared" si="27"/>
        <v>0.18283333333333329</v>
      </c>
      <c r="G601" s="48"/>
      <c r="H601" s="49"/>
      <c r="I601" s="11"/>
      <c r="J601" s="9"/>
      <c r="K601" s="10">
        <f t="shared" si="28"/>
        <v>326.39980031999994</v>
      </c>
      <c r="L601" s="58">
        <f t="shared" si="29"/>
        <v>-92.800199680000048</v>
      </c>
      <c r="M601" s="62">
        <f>ABS(SUM(L601:L605,L582:L589))</f>
        <v>4352.4951487999997</v>
      </c>
      <c r="N601" s="63">
        <f>MAX(M600:M601)</f>
        <v>8458.2441983999979</v>
      </c>
      <c r="O601" s="30"/>
    </row>
    <row r="602" spans="3:15" ht="25.8" x14ac:dyDescent="0.5">
      <c r="C602" s="15">
        <v>42911.833333333343</v>
      </c>
      <c r="D602" s="21">
        <v>430.45</v>
      </c>
      <c r="E602" s="19">
        <v>35.333333333333329</v>
      </c>
      <c r="F602" s="4">
        <f t="shared" si="27"/>
        <v>3.5333333333333328E-2</v>
      </c>
      <c r="G602" s="50" t="s">
        <v>26</v>
      </c>
      <c r="H602" s="49"/>
      <c r="I602" s="11"/>
      <c r="J602" s="9"/>
      <c r="K602" s="10">
        <f t="shared" si="28"/>
        <v>63.078174719999993</v>
      </c>
      <c r="L602" s="58">
        <f t="shared" si="29"/>
        <v>-367.37182528</v>
      </c>
      <c r="M602" s="60"/>
      <c r="N602" s="61"/>
      <c r="O602" s="30"/>
    </row>
    <row r="603" spans="3:15" ht="25.8" x14ac:dyDescent="0.5">
      <c r="C603" s="15">
        <v>42911.875</v>
      </c>
      <c r="D603" s="21">
        <v>433.95</v>
      </c>
      <c r="E603" s="19">
        <v>0</v>
      </c>
      <c r="F603" s="4">
        <f t="shared" si="27"/>
        <v>0</v>
      </c>
      <c r="G603" s="48">
        <f>G604/(0.11*0.96*0.9*G605)</f>
        <v>13028.447010349973</v>
      </c>
      <c r="H603" s="49">
        <f>G604/(0.11*0.9*0.96*G605)</f>
        <v>13028.447010349973</v>
      </c>
      <c r="I603" s="11"/>
      <c r="J603" s="9"/>
      <c r="K603" s="10">
        <f t="shared" si="28"/>
        <v>0</v>
      </c>
      <c r="L603" s="58">
        <f t="shared" si="29"/>
        <v>-433.95</v>
      </c>
      <c r="M603" s="60"/>
      <c r="N603" s="61"/>
      <c r="O603" s="30"/>
    </row>
    <row r="604" spans="3:15" ht="25.8" x14ac:dyDescent="0.5">
      <c r="C604" s="15">
        <v>42911.916666666657</v>
      </c>
      <c r="D604" s="21">
        <v>414.2</v>
      </c>
      <c r="E604" s="19">
        <v>0</v>
      </c>
      <c r="F604" s="4">
        <f t="shared" si="27"/>
        <v>0</v>
      </c>
      <c r="G604" s="51">
        <f>SUM(D582:D605)</f>
        <v>9293.8999999999978</v>
      </c>
      <c r="H604" s="49"/>
      <c r="I604" s="11"/>
      <c r="J604" s="9"/>
      <c r="K604" s="10">
        <f t="shared" si="28"/>
        <v>0</v>
      </c>
      <c r="L604" s="58">
        <f t="shared" si="29"/>
        <v>-414.2</v>
      </c>
      <c r="M604" s="60"/>
      <c r="N604" s="61"/>
      <c r="O604" s="30"/>
    </row>
    <row r="605" spans="3:15" ht="25.8" x14ac:dyDescent="0.5">
      <c r="C605" s="15">
        <v>42911.958333333343</v>
      </c>
      <c r="D605" s="21">
        <v>389.3</v>
      </c>
      <c r="E605" s="19">
        <v>0</v>
      </c>
      <c r="F605" s="4">
        <f t="shared" si="27"/>
        <v>0</v>
      </c>
      <c r="G605" s="52">
        <f>SUM(F582:F605)</f>
        <v>7.5058333333333325</v>
      </c>
      <c r="H605" s="49"/>
      <c r="I605" s="11"/>
      <c r="J605" s="9"/>
      <c r="K605" s="10">
        <f t="shared" si="28"/>
        <v>0</v>
      </c>
      <c r="L605" s="58">
        <f t="shared" si="29"/>
        <v>-389.3</v>
      </c>
      <c r="M605" s="60"/>
      <c r="N605" s="61"/>
      <c r="O605" s="30"/>
    </row>
    <row r="606" spans="3:15" ht="25.8" x14ac:dyDescent="0.5">
      <c r="C606" s="15">
        <v>42912</v>
      </c>
      <c r="D606" s="21">
        <v>381.8</v>
      </c>
      <c r="E606" s="19">
        <v>0</v>
      </c>
      <c r="F606" s="4">
        <f t="shared" si="27"/>
        <v>0</v>
      </c>
      <c r="G606" s="48"/>
      <c r="H606" s="49"/>
      <c r="I606" s="11"/>
      <c r="J606" s="9"/>
      <c r="K606" s="10">
        <f t="shared" si="28"/>
        <v>0</v>
      </c>
      <c r="L606" s="58">
        <f t="shared" si="29"/>
        <v>-381.8</v>
      </c>
      <c r="M606" s="60"/>
      <c r="N606" s="61"/>
      <c r="O606" s="30"/>
    </row>
    <row r="607" spans="3:15" ht="25.8" x14ac:dyDescent="0.5">
      <c r="C607" s="15">
        <v>42912.041666666657</v>
      </c>
      <c r="D607" s="21">
        <v>407.5</v>
      </c>
      <c r="E607" s="19">
        <v>0</v>
      </c>
      <c r="F607" s="4">
        <f t="shared" si="27"/>
        <v>0</v>
      </c>
      <c r="G607" s="48"/>
      <c r="H607" s="49"/>
      <c r="I607" s="11"/>
      <c r="J607" s="9"/>
      <c r="K607" s="10">
        <f t="shared" si="28"/>
        <v>0</v>
      </c>
      <c r="L607" s="58">
        <f t="shared" si="29"/>
        <v>-407.5</v>
      </c>
      <c r="M607" s="60"/>
      <c r="N607" s="61"/>
      <c r="O607" s="30"/>
    </row>
    <row r="608" spans="3:15" ht="25.8" x14ac:dyDescent="0.5">
      <c r="C608" s="15">
        <v>42912.083333333343</v>
      </c>
      <c r="D608" s="21">
        <v>381.75</v>
      </c>
      <c r="E608" s="19">
        <v>0</v>
      </c>
      <c r="F608" s="4">
        <f t="shared" si="27"/>
        <v>0</v>
      </c>
      <c r="G608" s="48"/>
      <c r="H608" s="49"/>
      <c r="I608" s="11"/>
      <c r="J608" s="9"/>
      <c r="K608" s="10">
        <f t="shared" si="28"/>
        <v>0</v>
      </c>
      <c r="L608" s="58">
        <f t="shared" si="29"/>
        <v>-381.75</v>
      </c>
      <c r="M608" s="60"/>
      <c r="N608" s="61"/>
      <c r="O608" s="30"/>
    </row>
    <row r="609" spans="3:15" ht="25.8" x14ac:dyDescent="0.5">
      <c r="C609" s="15">
        <v>42912.125</v>
      </c>
      <c r="D609" s="21">
        <v>381.35</v>
      </c>
      <c r="E609" s="19">
        <v>0</v>
      </c>
      <c r="F609" s="4">
        <f t="shared" si="27"/>
        <v>0</v>
      </c>
      <c r="G609" s="48"/>
      <c r="H609" s="49"/>
      <c r="I609" s="11"/>
      <c r="J609" s="9"/>
      <c r="K609" s="10">
        <f t="shared" si="28"/>
        <v>0</v>
      </c>
      <c r="L609" s="58">
        <f t="shared" si="29"/>
        <v>-381.35</v>
      </c>
      <c r="M609" s="60"/>
      <c r="N609" s="61"/>
      <c r="O609" s="30"/>
    </row>
    <row r="610" spans="3:15" ht="25.8" x14ac:dyDescent="0.5">
      <c r="C610" s="15">
        <v>42912.166666666657</v>
      </c>
      <c r="D610" s="21">
        <v>378.9</v>
      </c>
      <c r="E610" s="19">
        <v>0</v>
      </c>
      <c r="F610" s="4">
        <f t="shared" si="27"/>
        <v>0</v>
      </c>
      <c r="G610" s="48"/>
      <c r="H610" s="49"/>
      <c r="I610" s="11"/>
      <c r="J610" s="9"/>
      <c r="K610" s="10">
        <f t="shared" si="28"/>
        <v>0</v>
      </c>
      <c r="L610" s="58">
        <f t="shared" si="29"/>
        <v>-378.9</v>
      </c>
      <c r="M610" s="60"/>
      <c r="N610" s="61"/>
      <c r="O610" s="30"/>
    </row>
    <row r="611" spans="3:15" ht="25.8" x14ac:dyDescent="0.5">
      <c r="C611" s="15">
        <v>42912.208333333343</v>
      </c>
      <c r="D611" s="21">
        <v>388.3</v>
      </c>
      <c r="E611" s="19">
        <v>0</v>
      </c>
      <c r="F611" s="4">
        <f t="shared" si="27"/>
        <v>0</v>
      </c>
      <c r="G611" s="48"/>
      <c r="H611" s="49"/>
      <c r="I611" s="11"/>
      <c r="J611" s="9"/>
      <c r="K611" s="10">
        <f t="shared" si="28"/>
        <v>0</v>
      </c>
      <c r="L611" s="58">
        <f t="shared" si="29"/>
        <v>-388.3</v>
      </c>
      <c r="M611" s="60"/>
      <c r="N611" s="61"/>
      <c r="O611" s="30"/>
    </row>
    <row r="612" spans="3:15" ht="25.8" x14ac:dyDescent="0.5">
      <c r="C612" s="15">
        <v>42912.25</v>
      </c>
      <c r="D612" s="21">
        <v>368.8</v>
      </c>
      <c r="E612" s="19">
        <v>19.666666666666661</v>
      </c>
      <c r="F612" s="4">
        <f t="shared" si="27"/>
        <v>1.9666666666666662E-2</v>
      </c>
      <c r="G612" s="48"/>
      <c r="H612" s="49"/>
      <c r="I612" s="11"/>
      <c r="J612" s="9"/>
      <c r="K612" s="10">
        <f t="shared" si="28"/>
        <v>35.109550079999991</v>
      </c>
      <c r="L612" s="58">
        <f t="shared" si="29"/>
        <v>-333.69044991999999</v>
      </c>
      <c r="M612" s="60"/>
      <c r="N612" s="61"/>
      <c r="O612" s="30"/>
    </row>
    <row r="613" spans="3:15" ht="25.8" x14ac:dyDescent="0.5">
      <c r="C613" s="15">
        <v>42912.291666666657</v>
      </c>
      <c r="D613" s="21">
        <v>496.5</v>
      </c>
      <c r="E613" s="19">
        <v>152.5</v>
      </c>
      <c r="F613" s="4">
        <f t="shared" si="27"/>
        <v>0.1525</v>
      </c>
      <c r="G613" s="48"/>
      <c r="H613" s="49"/>
      <c r="I613" s="11"/>
      <c r="J613" s="9"/>
      <c r="K613" s="10">
        <f t="shared" si="28"/>
        <v>272.24778240000001</v>
      </c>
      <c r="L613" s="58">
        <f t="shared" si="29"/>
        <v>-224.25221759999999</v>
      </c>
      <c r="M613" s="60"/>
      <c r="N613" s="61"/>
      <c r="O613" s="30"/>
    </row>
    <row r="614" spans="3:15" ht="25.8" x14ac:dyDescent="0.5">
      <c r="C614" s="15">
        <v>42912.333333333343</v>
      </c>
      <c r="D614" s="21">
        <v>560.04999999999995</v>
      </c>
      <c r="E614" s="19">
        <v>320.33333333333331</v>
      </c>
      <c r="F614" s="4">
        <f t="shared" si="27"/>
        <v>0.3203333333333333</v>
      </c>
      <c r="G614" s="48"/>
      <c r="H614" s="49"/>
      <c r="I614" s="11"/>
      <c r="J614" s="9"/>
      <c r="K614" s="10">
        <f t="shared" si="28"/>
        <v>571.86911232</v>
      </c>
      <c r="L614" s="58">
        <f t="shared" si="29"/>
        <v>11.819112320000045</v>
      </c>
      <c r="M614" s="60"/>
      <c r="N614" s="61"/>
      <c r="O614" s="30"/>
    </row>
    <row r="615" spans="3:15" ht="25.8" x14ac:dyDescent="0.5">
      <c r="C615" s="15">
        <v>42912.375</v>
      </c>
      <c r="D615" s="21">
        <v>740.95</v>
      </c>
      <c r="E615" s="19">
        <v>490.83333333333331</v>
      </c>
      <c r="F615" s="4">
        <f t="shared" si="27"/>
        <v>0.49083333333333329</v>
      </c>
      <c r="G615" s="48"/>
      <c r="H615" s="49"/>
      <c r="I615" s="11"/>
      <c r="J615" s="9"/>
      <c r="K615" s="10">
        <f t="shared" si="28"/>
        <v>876.25105919999987</v>
      </c>
      <c r="L615" s="58">
        <f t="shared" si="29"/>
        <v>135.30105919999983</v>
      </c>
      <c r="M615" s="60"/>
      <c r="N615" s="61"/>
      <c r="O615" s="30"/>
    </row>
    <row r="616" spans="3:15" ht="25.8" x14ac:dyDescent="0.5">
      <c r="C616" s="15">
        <v>42912.416666666657</v>
      </c>
      <c r="D616" s="21">
        <v>1063.3</v>
      </c>
      <c r="E616" s="19">
        <v>640.5</v>
      </c>
      <c r="F616" s="4">
        <f t="shared" si="27"/>
        <v>0.64049999999999996</v>
      </c>
      <c r="G616" s="48"/>
      <c r="H616" s="49"/>
      <c r="I616" s="11"/>
      <c r="J616" s="9"/>
      <c r="K616" s="10">
        <f t="shared" si="28"/>
        <v>1143.44068608</v>
      </c>
      <c r="L616" s="58">
        <f t="shared" si="29"/>
        <v>80.140686080000023</v>
      </c>
      <c r="M616" s="60"/>
      <c r="N616" s="61"/>
      <c r="O616" s="30"/>
    </row>
    <row r="617" spans="3:15" ht="25.8" x14ac:dyDescent="0.5">
      <c r="C617" s="15">
        <v>42912.458333333343</v>
      </c>
      <c r="D617" s="21">
        <v>1095.2</v>
      </c>
      <c r="E617" s="19">
        <v>759.83333333333326</v>
      </c>
      <c r="F617" s="4">
        <f t="shared" si="27"/>
        <v>0.75983333333333325</v>
      </c>
      <c r="G617" s="48"/>
      <c r="H617" s="49"/>
      <c r="I617" s="11"/>
      <c r="J617" s="9"/>
      <c r="K617" s="10">
        <f t="shared" si="28"/>
        <v>1356.4782950399999</v>
      </c>
      <c r="L617" s="58">
        <f t="shared" si="29"/>
        <v>261.27829503999988</v>
      </c>
      <c r="M617" s="60"/>
      <c r="N617" s="61"/>
      <c r="O617" s="30"/>
    </row>
    <row r="618" spans="3:15" ht="25.8" x14ac:dyDescent="0.5">
      <c r="C618" s="15">
        <v>42912.5</v>
      </c>
      <c r="D618" s="21">
        <v>1082</v>
      </c>
      <c r="E618" s="19">
        <v>839.33333333333314</v>
      </c>
      <c r="F618" s="4">
        <f t="shared" si="27"/>
        <v>0.83933333333333315</v>
      </c>
      <c r="G618" s="48"/>
      <c r="H618" s="49"/>
      <c r="I618" s="11"/>
      <c r="J618" s="9"/>
      <c r="K618" s="10">
        <f t="shared" si="28"/>
        <v>1498.4041881599996</v>
      </c>
      <c r="L618" s="58">
        <f t="shared" si="29"/>
        <v>416.40418815999965</v>
      </c>
      <c r="M618" s="60"/>
      <c r="N618" s="61"/>
      <c r="O618" s="30"/>
    </row>
    <row r="619" spans="3:15" ht="25.8" x14ac:dyDescent="0.5">
      <c r="C619" s="15">
        <v>42912.541666666657</v>
      </c>
      <c r="D619" s="21">
        <v>1106.6500000000001</v>
      </c>
      <c r="E619" s="19">
        <v>862.33333333333314</v>
      </c>
      <c r="F619" s="4">
        <f t="shared" si="27"/>
        <v>0.86233333333333317</v>
      </c>
      <c r="G619" s="48"/>
      <c r="H619" s="49"/>
      <c r="I619" s="11"/>
      <c r="J619" s="9"/>
      <c r="K619" s="10">
        <f t="shared" si="28"/>
        <v>1539.4645094399998</v>
      </c>
      <c r="L619" s="58">
        <f t="shared" si="29"/>
        <v>432.81450943999971</v>
      </c>
      <c r="M619" s="60"/>
      <c r="N619" s="61"/>
      <c r="O619" s="30"/>
    </row>
    <row r="620" spans="3:15" ht="25.8" x14ac:dyDescent="0.5">
      <c r="C620" s="15">
        <v>42912.583333333343</v>
      </c>
      <c r="D620" s="21">
        <v>1210.8</v>
      </c>
      <c r="E620" s="19">
        <v>844.16666666666663</v>
      </c>
      <c r="F620" s="4">
        <f t="shared" si="27"/>
        <v>0.84416666666666662</v>
      </c>
      <c r="G620" s="48"/>
      <c r="H620" s="49"/>
      <c r="I620" s="11"/>
      <c r="J620" s="9"/>
      <c r="K620" s="10">
        <f t="shared" si="28"/>
        <v>1507.0328064</v>
      </c>
      <c r="L620" s="58">
        <f t="shared" si="29"/>
        <v>296.23280640000007</v>
      </c>
      <c r="M620" s="60"/>
      <c r="N620" s="61"/>
      <c r="O620" s="30"/>
    </row>
    <row r="621" spans="3:15" ht="25.8" x14ac:dyDescent="0.5">
      <c r="C621" s="15">
        <v>42912.625</v>
      </c>
      <c r="D621" s="21">
        <v>1115.9000000000001</v>
      </c>
      <c r="E621" s="19">
        <v>778.66666666666663</v>
      </c>
      <c r="F621" s="4">
        <f t="shared" si="27"/>
        <v>0.77866666666666662</v>
      </c>
      <c r="G621" s="48"/>
      <c r="H621" s="49"/>
      <c r="I621" s="11"/>
      <c r="J621" s="9"/>
      <c r="K621" s="10">
        <f t="shared" si="28"/>
        <v>1390.10015232</v>
      </c>
      <c r="L621" s="58">
        <f t="shared" si="29"/>
        <v>274.20015231999992</v>
      </c>
      <c r="M621" s="60"/>
      <c r="N621" s="61"/>
      <c r="O621" s="30"/>
    </row>
    <row r="622" spans="3:15" ht="25.8" x14ac:dyDescent="0.5">
      <c r="C622" s="15">
        <v>42912.666666666657</v>
      </c>
      <c r="D622" s="21">
        <v>968.8</v>
      </c>
      <c r="E622" s="19">
        <v>668.83333333333337</v>
      </c>
      <c r="F622" s="4">
        <f t="shared" si="27"/>
        <v>0.66883333333333339</v>
      </c>
      <c r="G622" s="48"/>
      <c r="H622" s="49"/>
      <c r="I622" s="11"/>
      <c r="J622" s="9"/>
      <c r="K622" s="10">
        <f t="shared" si="28"/>
        <v>1194.0222412800001</v>
      </c>
      <c r="L622" s="58">
        <f t="shared" si="29"/>
        <v>225.22224128000016</v>
      </c>
      <c r="M622" s="60"/>
      <c r="N622" s="61"/>
      <c r="O622" s="30"/>
    </row>
    <row r="623" spans="3:15" ht="25.8" x14ac:dyDescent="0.5">
      <c r="C623" s="15">
        <v>42912.708333333343</v>
      </c>
      <c r="D623" s="21">
        <v>848.65</v>
      </c>
      <c r="E623" s="19">
        <v>517.83333333333326</v>
      </c>
      <c r="F623" s="4">
        <f t="shared" si="27"/>
        <v>0.51783333333333326</v>
      </c>
      <c r="G623" s="48"/>
      <c r="H623" s="49"/>
      <c r="I623" s="11"/>
      <c r="J623" s="9"/>
      <c r="K623" s="10">
        <f t="shared" si="28"/>
        <v>924.45230591999984</v>
      </c>
      <c r="L623" s="58">
        <f t="shared" si="29"/>
        <v>75.802305919999867</v>
      </c>
      <c r="M623" s="60"/>
      <c r="N623" s="61"/>
      <c r="O623" s="30"/>
    </row>
    <row r="624" spans="3:15" ht="25.8" x14ac:dyDescent="0.5">
      <c r="C624" s="15">
        <v>42912.75</v>
      </c>
      <c r="D624" s="21">
        <v>773.7</v>
      </c>
      <c r="E624" s="19">
        <v>344.33333333333331</v>
      </c>
      <c r="F624" s="4">
        <f t="shared" si="27"/>
        <v>0.34433333333333332</v>
      </c>
      <c r="G624" s="48"/>
      <c r="H624" s="49"/>
      <c r="I624" s="11"/>
      <c r="J624" s="9"/>
      <c r="K624" s="10">
        <f t="shared" si="28"/>
        <v>614.71466495999994</v>
      </c>
      <c r="L624" s="58">
        <f t="shared" si="29"/>
        <v>-158.98533504000011</v>
      </c>
      <c r="M624" s="62">
        <f>SUM(L614:L624)</f>
        <v>2050.230021119999</v>
      </c>
      <c r="N624" s="61"/>
      <c r="O624" s="30"/>
    </row>
    <row r="625" spans="3:15" ht="25.8" x14ac:dyDescent="0.5">
      <c r="C625" s="15">
        <v>42912.791666666657</v>
      </c>
      <c r="D625" s="21">
        <v>664.45</v>
      </c>
      <c r="E625" s="19">
        <v>175.83333333333329</v>
      </c>
      <c r="F625" s="4">
        <f t="shared" si="27"/>
        <v>0.17583333333333329</v>
      </c>
      <c r="G625" s="48"/>
      <c r="H625" s="49"/>
      <c r="I625" s="11"/>
      <c r="J625" s="9"/>
      <c r="K625" s="10">
        <f t="shared" si="28"/>
        <v>313.90318079999992</v>
      </c>
      <c r="L625" s="58">
        <f t="shared" si="29"/>
        <v>-350.54681920000013</v>
      </c>
      <c r="M625" s="62">
        <f>ABS(SUM(L625:L629,L606:L613))</f>
        <v>5228.2342361600004</v>
      </c>
      <c r="N625" s="63">
        <f>MAX(M624:M625)</f>
        <v>5228.2342361600004</v>
      </c>
      <c r="O625" s="30"/>
    </row>
    <row r="626" spans="3:15" ht="25.8" x14ac:dyDescent="0.5">
      <c r="C626" s="15">
        <v>42912.833333333343</v>
      </c>
      <c r="D626" s="21">
        <v>577.45000000000005</v>
      </c>
      <c r="E626" s="19">
        <v>33.5</v>
      </c>
      <c r="F626" s="4">
        <f t="shared" si="27"/>
        <v>3.3500000000000002E-2</v>
      </c>
      <c r="G626" s="50" t="s">
        <v>26</v>
      </c>
      <c r="H626" s="49"/>
      <c r="I626" s="11"/>
      <c r="J626" s="9"/>
      <c r="K626" s="10">
        <f t="shared" si="28"/>
        <v>59.805250560000005</v>
      </c>
      <c r="L626" s="58">
        <f t="shared" si="29"/>
        <v>-517.64474944000006</v>
      </c>
      <c r="M626" s="60"/>
      <c r="N626" s="61"/>
      <c r="O626" s="30"/>
    </row>
    <row r="627" spans="3:15" ht="25.8" x14ac:dyDescent="0.5">
      <c r="C627" s="15">
        <v>42912.875</v>
      </c>
      <c r="D627" s="21">
        <v>533.04999999999995</v>
      </c>
      <c r="E627" s="19">
        <v>0</v>
      </c>
      <c r="F627" s="4">
        <f t="shared" si="27"/>
        <v>0</v>
      </c>
      <c r="G627" s="48">
        <f>G628/(0.11*0.96*0.9*G629)</f>
        <v>23273.306107098149</v>
      </c>
      <c r="H627" s="49">
        <f>G628/(0.11*0.9*0.96*G629)</f>
        <v>23273.306107098149</v>
      </c>
      <c r="I627" s="11"/>
      <c r="J627" s="9"/>
      <c r="K627" s="10">
        <f t="shared" si="28"/>
        <v>0</v>
      </c>
      <c r="L627" s="58">
        <f t="shared" si="29"/>
        <v>-533.04999999999995</v>
      </c>
      <c r="M627" s="60"/>
      <c r="N627" s="61"/>
      <c r="O627" s="30"/>
    </row>
    <row r="628" spans="3:15" ht="25.8" x14ac:dyDescent="0.5">
      <c r="C628" s="15">
        <v>42912.916666666657</v>
      </c>
      <c r="D628" s="21">
        <v>485.3</v>
      </c>
      <c r="E628" s="19">
        <v>0</v>
      </c>
      <c r="F628" s="4">
        <f t="shared" si="27"/>
        <v>0</v>
      </c>
      <c r="G628" s="51">
        <f>SUM(D606:D629)</f>
        <v>16475.3</v>
      </c>
      <c r="H628" s="49"/>
      <c r="I628" s="11"/>
      <c r="J628" s="9"/>
      <c r="K628" s="10">
        <f t="shared" si="28"/>
        <v>0</v>
      </c>
      <c r="L628" s="58">
        <f t="shared" si="29"/>
        <v>-485.3</v>
      </c>
      <c r="M628" s="60"/>
      <c r="N628" s="61"/>
      <c r="O628" s="30"/>
    </row>
    <row r="629" spans="3:15" ht="25.8" x14ac:dyDescent="0.5">
      <c r="C629" s="15">
        <v>42912.958333333343</v>
      </c>
      <c r="D629" s="21">
        <v>464.15</v>
      </c>
      <c r="E629" s="19">
        <v>0</v>
      </c>
      <c r="F629" s="4">
        <f t="shared" si="27"/>
        <v>0</v>
      </c>
      <c r="G629" s="52">
        <f>SUM(F606:F629)</f>
        <v>7.4484999999999983</v>
      </c>
      <c r="H629" s="49"/>
      <c r="I629" s="11"/>
      <c r="J629" s="9"/>
      <c r="K629" s="10">
        <f t="shared" si="28"/>
        <v>0</v>
      </c>
      <c r="L629" s="58">
        <f t="shared" si="29"/>
        <v>-464.15</v>
      </c>
      <c r="M629" s="60"/>
      <c r="N629" s="61"/>
      <c r="O629" s="30"/>
    </row>
    <row r="630" spans="3:15" ht="25.8" x14ac:dyDescent="0.5">
      <c r="C630" s="15">
        <v>42913</v>
      </c>
      <c r="D630" s="21">
        <v>454.85</v>
      </c>
      <c r="E630" s="19">
        <v>0</v>
      </c>
      <c r="F630" s="4">
        <f t="shared" si="27"/>
        <v>0</v>
      </c>
      <c r="G630" s="48"/>
      <c r="H630" s="49"/>
      <c r="I630" s="11"/>
      <c r="J630" s="9"/>
      <c r="K630" s="10">
        <f t="shared" si="28"/>
        <v>0</v>
      </c>
      <c r="L630" s="58">
        <f t="shared" si="29"/>
        <v>-454.85</v>
      </c>
      <c r="M630" s="60"/>
      <c r="N630" s="61"/>
      <c r="O630" s="30"/>
    </row>
    <row r="631" spans="3:15" ht="25.8" x14ac:dyDescent="0.5">
      <c r="C631" s="15">
        <v>42913.041666666657</v>
      </c>
      <c r="D631" s="21">
        <v>436.7</v>
      </c>
      <c r="E631" s="19">
        <v>0</v>
      </c>
      <c r="F631" s="4">
        <f t="shared" si="27"/>
        <v>0</v>
      </c>
      <c r="G631" s="48"/>
      <c r="H631" s="49"/>
      <c r="I631" s="11"/>
      <c r="J631" s="9"/>
      <c r="K631" s="10">
        <f t="shared" si="28"/>
        <v>0</v>
      </c>
      <c r="L631" s="58">
        <f t="shared" si="29"/>
        <v>-436.7</v>
      </c>
      <c r="M631" s="60"/>
      <c r="N631" s="61"/>
      <c r="O631" s="30"/>
    </row>
    <row r="632" spans="3:15" ht="25.8" x14ac:dyDescent="0.5">
      <c r="C632" s="15">
        <v>42913.083333333343</v>
      </c>
      <c r="D632" s="21">
        <v>426.5</v>
      </c>
      <c r="E632" s="19">
        <v>0</v>
      </c>
      <c r="F632" s="4">
        <f t="shared" si="27"/>
        <v>0</v>
      </c>
      <c r="G632" s="48"/>
      <c r="H632" s="49"/>
      <c r="I632" s="11"/>
      <c r="J632" s="9"/>
      <c r="K632" s="10">
        <f t="shared" si="28"/>
        <v>0</v>
      </c>
      <c r="L632" s="58">
        <f t="shared" si="29"/>
        <v>-426.5</v>
      </c>
      <c r="M632" s="60"/>
      <c r="N632" s="61"/>
      <c r="O632" s="30"/>
    </row>
    <row r="633" spans="3:15" ht="25.8" x14ac:dyDescent="0.5">
      <c r="C633" s="15">
        <v>42913.125</v>
      </c>
      <c r="D633" s="21">
        <v>387.75</v>
      </c>
      <c r="E633" s="19">
        <v>0</v>
      </c>
      <c r="F633" s="4">
        <f t="shared" si="27"/>
        <v>0</v>
      </c>
      <c r="G633" s="48"/>
      <c r="H633" s="49"/>
      <c r="I633" s="11"/>
      <c r="J633" s="9"/>
      <c r="K633" s="10">
        <f t="shared" si="28"/>
        <v>0</v>
      </c>
      <c r="L633" s="58">
        <f t="shared" si="29"/>
        <v>-387.75</v>
      </c>
      <c r="M633" s="60"/>
      <c r="N633" s="61"/>
      <c r="O633" s="30"/>
    </row>
    <row r="634" spans="3:15" ht="25.8" x14ac:dyDescent="0.5">
      <c r="C634" s="15">
        <v>42913.166666666657</v>
      </c>
      <c r="D634" s="21">
        <v>393.6</v>
      </c>
      <c r="E634" s="19">
        <v>0</v>
      </c>
      <c r="F634" s="4">
        <f t="shared" si="27"/>
        <v>0</v>
      </c>
      <c r="G634" s="48"/>
      <c r="H634" s="49"/>
      <c r="I634" s="11"/>
      <c r="J634" s="9"/>
      <c r="K634" s="10">
        <f t="shared" si="28"/>
        <v>0</v>
      </c>
      <c r="L634" s="58">
        <f t="shared" si="29"/>
        <v>-393.6</v>
      </c>
      <c r="M634" s="60"/>
      <c r="N634" s="61"/>
      <c r="O634" s="30"/>
    </row>
    <row r="635" spans="3:15" ht="25.8" x14ac:dyDescent="0.5">
      <c r="C635" s="15">
        <v>42913.208333333343</v>
      </c>
      <c r="D635" s="21">
        <v>398.65</v>
      </c>
      <c r="E635" s="19">
        <v>0</v>
      </c>
      <c r="F635" s="4">
        <f t="shared" si="27"/>
        <v>0</v>
      </c>
      <c r="G635" s="48"/>
      <c r="H635" s="49"/>
      <c r="I635" s="11"/>
      <c r="J635" s="9"/>
      <c r="K635" s="10">
        <f t="shared" si="28"/>
        <v>0</v>
      </c>
      <c r="L635" s="58">
        <f t="shared" si="29"/>
        <v>-398.65</v>
      </c>
      <c r="M635" s="60"/>
      <c r="N635" s="61"/>
      <c r="O635" s="30"/>
    </row>
    <row r="636" spans="3:15" ht="25.8" x14ac:dyDescent="0.5">
      <c r="C636" s="15">
        <v>42913.25</v>
      </c>
      <c r="D636" s="21">
        <v>401.5</v>
      </c>
      <c r="E636" s="19">
        <v>18.5</v>
      </c>
      <c r="F636" s="4">
        <f t="shared" si="27"/>
        <v>1.8499999999999999E-2</v>
      </c>
      <c r="G636" s="48"/>
      <c r="H636" s="49"/>
      <c r="I636" s="11"/>
      <c r="J636" s="9"/>
      <c r="K636" s="10">
        <f t="shared" si="28"/>
        <v>33.026780160000001</v>
      </c>
      <c r="L636" s="58">
        <f t="shared" si="29"/>
        <v>-368.47321984000001</v>
      </c>
      <c r="M636" s="60"/>
      <c r="N636" s="61"/>
      <c r="O636" s="30"/>
    </row>
    <row r="637" spans="3:15" ht="25.8" x14ac:dyDescent="0.5">
      <c r="C637" s="15">
        <v>42913.291666666657</v>
      </c>
      <c r="D637" s="21">
        <v>436.8</v>
      </c>
      <c r="E637" s="19">
        <v>147.5</v>
      </c>
      <c r="F637" s="4">
        <f t="shared" si="27"/>
        <v>0.14749999999999999</v>
      </c>
      <c r="G637" s="48"/>
      <c r="H637" s="49"/>
      <c r="I637" s="11"/>
      <c r="J637" s="9"/>
      <c r="K637" s="10">
        <f t="shared" si="28"/>
        <v>263.3216256</v>
      </c>
      <c r="L637" s="58">
        <f t="shared" si="29"/>
        <v>-173.47837440000001</v>
      </c>
      <c r="M637" s="60"/>
      <c r="N637" s="61"/>
      <c r="O637" s="30"/>
    </row>
    <row r="638" spans="3:15" ht="25.8" x14ac:dyDescent="0.5">
      <c r="C638" s="15">
        <v>42913.333333333343</v>
      </c>
      <c r="D638" s="21">
        <v>607.04999999999995</v>
      </c>
      <c r="E638" s="19">
        <v>315.5</v>
      </c>
      <c r="F638" s="4">
        <f t="shared" si="27"/>
        <v>0.3155</v>
      </c>
      <c r="G638" s="48"/>
      <c r="H638" s="49"/>
      <c r="I638" s="11"/>
      <c r="J638" s="9"/>
      <c r="K638" s="10">
        <f t="shared" si="28"/>
        <v>563.24049407999996</v>
      </c>
      <c r="L638" s="58">
        <f t="shared" si="29"/>
        <v>-43.809505919999992</v>
      </c>
      <c r="M638" s="60"/>
      <c r="N638" s="61"/>
      <c r="O638" s="30"/>
    </row>
    <row r="639" spans="3:15" ht="25.8" x14ac:dyDescent="0.5">
      <c r="C639" s="15">
        <v>42913.375</v>
      </c>
      <c r="D639" s="21">
        <v>759.9</v>
      </c>
      <c r="E639" s="19">
        <v>482.66666666666657</v>
      </c>
      <c r="F639" s="4">
        <f t="shared" si="27"/>
        <v>0.48266666666666658</v>
      </c>
      <c r="G639" s="48"/>
      <c r="H639" s="49"/>
      <c r="I639" s="11"/>
      <c r="J639" s="9"/>
      <c r="K639" s="10">
        <f t="shared" si="28"/>
        <v>861.67166975999987</v>
      </c>
      <c r="L639" s="58">
        <f t="shared" si="29"/>
        <v>101.7716697599999</v>
      </c>
      <c r="M639" s="60"/>
      <c r="N639" s="61"/>
      <c r="O639" s="30"/>
    </row>
    <row r="640" spans="3:15" ht="25.8" x14ac:dyDescent="0.5">
      <c r="C640" s="15">
        <v>42913.416666666657</v>
      </c>
      <c r="D640" s="21">
        <v>912.45</v>
      </c>
      <c r="E640" s="19">
        <v>633.16666666666674</v>
      </c>
      <c r="F640" s="4">
        <f t="shared" si="27"/>
        <v>0.63316666666666677</v>
      </c>
      <c r="G640" s="48"/>
      <c r="H640" s="49"/>
      <c r="I640" s="11"/>
      <c r="J640" s="9"/>
      <c r="K640" s="10">
        <f t="shared" si="28"/>
        <v>1130.3489894400002</v>
      </c>
      <c r="L640" s="58">
        <f t="shared" si="29"/>
        <v>217.89898944000015</v>
      </c>
      <c r="M640" s="60"/>
      <c r="N640" s="61"/>
      <c r="O640" s="30"/>
    </row>
    <row r="641" spans="3:15" ht="25.8" x14ac:dyDescent="0.5">
      <c r="C641" s="15">
        <v>42913.458333333343</v>
      </c>
      <c r="D641" s="21">
        <v>1067.2</v>
      </c>
      <c r="E641" s="19">
        <v>755.66666666666652</v>
      </c>
      <c r="F641" s="4">
        <f t="shared" si="27"/>
        <v>0.75566666666666649</v>
      </c>
      <c r="G641" s="48"/>
      <c r="H641" s="49"/>
      <c r="I641" s="11"/>
      <c r="J641" s="9"/>
      <c r="K641" s="10">
        <f t="shared" si="28"/>
        <v>1349.0398310399996</v>
      </c>
      <c r="L641" s="58">
        <f t="shared" si="29"/>
        <v>281.83983103999958</v>
      </c>
      <c r="M641" s="60"/>
      <c r="N641" s="61"/>
      <c r="O641" s="30"/>
    </row>
    <row r="642" spans="3:15" ht="25.8" x14ac:dyDescent="0.5">
      <c r="C642" s="15">
        <v>42913.5</v>
      </c>
      <c r="D642" s="21">
        <v>1147.45</v>
      </c>
      <c r="E642" s="19">
        <v>832.66666666666663</v>
      </c>
      <c r="F642" s="4">
        <f t="shared" si="27"/>
        <v>0.83266666666666667</v>
      </c>
      <c r="G642" s="48"/>
      <c r="H642" s="49"/>
      <c r="I642" s="11"/>
      <c r="J642" s="9"/>
      <c r="K642" s="10">
        <f t="shared" si="28"/>
        <v>1486.50264576</v>
      </c>
      <c r="L642" s="58">
        <f t="shared" si="29"/>
        <v>339.0526457599999</v>
      </c>
      <c r="M642" s="60"/>
      <c r="N642" s="61"/>
      <c r="O642" s="30"/>
    </row>
    <row r="643" spans="3:15" ht="25.8" x14ac:dyDescent="0.5">
      <c r="C643" s="15">
        <v>42913.541666666657</v>
      </c>
      <c r="D643" s="21">
        <v>1141.8499999999999</v>
      </c>
      <c r="E643" s="19">
        <v>861.33333333333326</v>
      </c>
      <c r="F643" s="4">
        <f t="shared" si="27"/>
        <v>0.86133333333333328</v>
      </c>
      <c r="G643" s="48"/>
      <c r="H643" s="49"/>
      <c r="I643" s="11"/>
      <c r="J643" s="9"/>
      <c r="K643" s="10">
        <f t="shared" si="28"/>
        <v>1537.6792780799999</v>
      </c>
      <c r="L643" s="58">
        <f t="shared" si="29"/>
        <v>395.82927807999999</v>
      </c>
      <c r="M643" s="60"/>
      <c r="N643" s="61"/>
      <c r="O643" s="30"/>
    </row>
    <row r="644" spans="3:15" ht="25.8" x14ac:dyDescent="0.5">
      <c r="C644" s="15">
        <v>42913.583333333343</v>
      </c>
      <c r="D644" s="21">
        <v>1107.5999999999999</v>
      </c>
      <c r="E644" s="19">
        <v>844.16666666666663</v>
      </c>
      <c r="F644" s="4">
        <f t="shared" si="27"/>
        <v>0.84416666666666662</v>
      </c>
      <c r="G644" s="48"/>
      <c r="H644" s="49"/>
      <c r="I644" s="11"/>
      <c r="J644" s="9"/>
      <c r="K644" s="10">
        <f t="shared" si="28"/>
        <v>1507.0328064</v>
      </c>
      <c r="L644" s="58">
        <f t="shared" si="29"/>
        <v>399.43280640000012</v>
      </c>
      <c r="M644" s="60"/>
      <c r="N644" s="61"/>
      <c r="O644" s="30"/>
    </row>
    <row r="645" spans="3:15" ht="25.8" x14ac:dyDescent="0.5">
      <c r="C645" s="15">
        <v>42913.625</v>
      </c>
      <c r="D645" s="21">
        <v>1017.55</v>
      </c>
      <c r="E645" s="19">
        <v>775.66666666666663</v>
      </c>
      <c r="F645" s="4">
        <f t="shared" si="27"/>
        <v>0.77566666666666662</v>
      </c>
      <c r="G645" s="48"/>
      <c r="H645" s="49"/>
      <c r="I645" s="11"/>
      <c r="J645" s="9"/>
      <c r="K645" s="10">
        <f t="shared" si="28"/>
        <v>1384.7444582399999</v>
      </c>
      <c r="L645" s="58">
        <f t="shared" si="29"/>
        <v>367.1944582399999</v>
      </c>
      <c r="M645" s="60"/>
      <c r="N645" s="61"/>
      <c r="O645" s="30"/>
    </row>
    <row r="646" spans="3:15" ht="25.8" x14ac:dyDescent="0.5">
      <c r="C646" s="15">
        <v>42913.666666666657</v>
      </c>
      <c r="D646" s="21">
        <v>873.7</v>
      </c>
      <c r="E646" s="19">
        <v>666.16666666666663</v>
      </c>
      <c r="F646" s="4">
        <f t="shared" si="27"/>
        <v>0.66616666666666657</v>
      </c>
      <c r="G646" s="48"/>
      <c r="H646" s="49"/>
      <c r="I646" s="11"/>
      <c r="J646" s="9"/>
      <c r="K646" s="10">
        <f t="shared" si="28"/>
        <v>1189.2616243199998</v>
      </c>
      <c r="L646" s="58">
        <f t="shared" si="29"/>
        <v>315.56162431999974</v>
      </c>
      <c r="M646" s="60"/>
      <c r="N646" s="61"/>
      <c r="O646" s="30"/>
    </row>
    <row r="647" spans="3:15" ht="25.8" x14ac:dyDescent="0.5">
      <c r="C647" s="15">
        <v>42913.708333333343</v>
      </c>
      <c r="D647" s="21">
        <v>781.55</v>
      </c>
      <c r="E647" s="19">
        <v>520.33333333333337</v>
      </c>
      <c r="F647" s="4">
        <f t="shared" ref="F647:F710" si="30">E647/1000</f>
        <v>0.52033333333333343</v>
      </c>
      <c r="G647" s="48"/>
      <c r="H647" s="49"/>
      <c r="I647" s="11"/>
      <c r="J647" s="9"/>
      <c r="K647" s="10">
        <f t="shared" ref="K647:K710" si="31">0.11*0.9*0.96*18784*F647</f>
        <v>928.91538432000016</v>
      </c>
      <c r="L647" s="58">
        <f t="shared" ref="L647:L710" si="32">K647-D647</f>
        <v>147.3653843200002</v>
      </c>
      <c r="M647" s="60"/>
      <c r="N647" s="61"/>
      <c r="O647" s="30"/>
    </row>
    <row r="648" spans="3:15" ht="25.8" x14ac:dyDescent="0.5">
      <c r="C648" s="15">
        <v>42913.75</v>
      </c>
      <c r="D648" s="21">
        <v>709.9</v>
      </c>
      <c r="E648" s="19">
        <v>355.99999999999989</v>
      </c>
      <c r="F648" s="4">
        <f t="shared" si="30"/>
        <v>0.35599999999999987</v>
      </c>
      <c r="G648" s="48"/>
      <c r="H648" s="49"/>
      <c r="I648" s="11"/>
      <c r="J648" s="9"/>
      <c r="K648" s="10">
        <f t="shared" si="31"/>
        <v>635.54236415999981</v>
      </c>
      <c r="L648" s="58">
        <f t="shared" si="32"/>
        <v>-74.357635840000171</v>
      </c>
      <c r="M648" s="62">
        <f>SUM(L638:L648)</f>
        <v>2447.7795455999999</v>
      </c>
      <c r="N648" s="61"/>
      <c r="O648" s="30"/>
    </row>
    <row r="649" spans="3:15" ht="25.8" x14ac:dyDescent="0.5">
      <c r="C649" s="15">
        <v>42913.791666666657</v>
      </c>
      <c r="D649" s="21">
        <v>631.25</v>
      </c>
      <c r="E649" s="19">
        <v>186.83333333333329</v>
      </c>
      <c r="F649" s="4">
        <f t="shared" si="30"/>
        <v>0.1868333333333333</v>
      </c>
      <c r="G649" s="48"/>
      <c r="H649" s="49"/>
      <c r="I649" s="11"/>
      <c r="J649" s="9"/>
      <c r="K649" s="10">
        <f t="shared" si="31"/>
        <v>333.54072575999993</v>
      </c>
      <c r="L649" s="58">
        <f t="shared" si="32"/>
        <v>-297.70927424000007</v>
      </c>
      <c r="M649" s="62">
        <f>ABS(SUM(L649:L653,L630:L637))</f>
        <v>5226.4368454399992</v>
      </c>
      <c r="N649" s="63">
        <f>MAX(M648:M649)</f>
        <v>5226.4368454399992</v>
      </c>
      <c r="O649" s="30"/>
    </row>
    <row r="650" spans="3:15" ht="25.8" x14ac:dyDescent="0.5">
      <c r="C650" s="15">
        <v>42913.833333333343</v>
      </c>
      <c r="D650" s="21">
        <v>531.4</v>
      </c>
      <c r="E650" s="19">
        <v>39</v>
      </c>
      <c r="F650" s="4">
        <f t="shared" si="30"/>
        <v>3.9E-2</v>
      </c>
      <c r="G650" s="50" t="s">
        <v>26</v>
      </c>
      <c r="H650" s="49"/>
      <c r="I650" s="11"/>
      <c r="J650" s="9"/>
      <c r="K650" s="10">
        <f t="shared" si="31"/>
        <v>69.624023039999997</v>
      </c>
      <c r="L650" s="58">
        <f t="shared" si="32"/>
        <v>-461.77597695999998</v>
      </c>
      <c r="M650" s="60"/>
      <c r="N650" s="61"/>
      <c r="O650" s="30"/>
    </row>
    <row r="651" spans="3:15" ht="25.8" x14ac:dyDescent="0.5">
      <c r="C651" s="15">
        <v>42913.875</v>
      </c>
      <c r="D651" s="21">
        <v>521.20000000000005</v>
      </c>
      <c r="E651" s="19">
        <v>0</v>
      </c>
      <c r="F651" s="4">
        <f t="shared" si="30"/>
        <v>0</v>
      </c>
      <c r="G651" s="48">
        <f>G652/(0.11*0.96*0.9*G653)</f>
        <v>22716.220395884608</v>
      </c>
      <c r="H651" s="49">
        <f>G652/(0.11*0.9*0.96*G653)</f>
        <v>22716.220395884608</v>
      </c>
      <c r="I651" s="11"/>
      <c r="J651" s="9"/>
      <c r="K651" s="10">
        <f t="shared" si="31"/>
        <v>0</v>
      </c>
      <c r="L651" s="58">
        <f t="shared" si="32"/>
        <v>-521.20000000000005</v>
      </c>
      <c r="M651" s="60"/>
      <c r="N651" s="61"/>
      <c r="O651" s="30"/>
    </row>
    <row r="652" spans="3:15" ht="25.8" x14ac:dyDescent="0.5">
      <c r="C652" s="15">
        <v>42913.916666666657</v>
      </c>
      <c r="D652" s="21">
        <v>470.15</v>
      </c>
      <c r="E652" s="19">
        <v>0</v>
      </c>
      <c r="F652" s="4">
        <f t="shared" si="30"/>
        <v>0</v>
      </c>
      <c r="G652" s="51">
        <f>SUM(D630:D653)</f>
        <v>16052.15</v>
      </c>
      <c r="H652" s="49"/>
      <c r="I652" s="11"/>
      <c r="J652" s="9"/>
      <c r="K652" s="10">
        <f t="shared" si="31"/>
        <v>0</v>
      </c>
      <c r="L652" s="58">
        <f t="shared" si="32"/>
        <v>-470.15</v>
      </c>
      <c r="M652" s="60"/>
      <c r="N652" s="61"/>
      <c r="O652" s="30"/>
    </row>
    <row r="653" spans="3:15" ht="25.8" x14ac:dyDescent="0.5">
      <c r="C653" s="15">
        <v>42913.958333333343</v>
      </c>
      <c r="D653" s="21">
        <v>435.6</v>
      </c>
      <c r="E653" s="19">
        <v>0</v>
      </c>
      <c r="F653" s="4">
        <f t="shared" si="30"/>
        <v>0</v>
      </c>
      <c r="G653" s="52">
        <f>SUM(F630:F653)</f>
        <v>7.4351666666666656</v>
      </c>
      <c r="H653" s="49"/>
      <c r="I653" s="11"/>
      <c r="J653" s="9"/>
      <c r="K653" s="10">
        <f t="shared" si="31"/>
        <v>0</v>
      </c>
      <c r="L653" s="58">
        <f t="shared" si="32"/>
        <v>-435.6</v>
      </c>
      <c r="M653" s="60"/>
      <c r="N653" s="61"/>
      <c r="O653" s="30"/>
    </row>
    <row r="654" spans="3:15" ht="25.8" x14ac:dyDescent="0.5">
      <c r="C654" s="15">
        <v>42914</v>
      </c>
      <c r="D654" s="21">
        <v>382.5</v>
      </c>
      <c r="E654" s="19">
        <v>0</v>
      </c>
      <c r="F654" s="4">
        <f t="shared" si="30"/>
        <v>0</v>
      </c>
      <c r="G654" s="48"/>
      <c r="H654" s="49"/>
      <c r="I654" s="11"/>
      <c r="J654" s="9"/>
      <c r="K654" s="10">
        <f t="shared" si="31"/>
        <v>0</v>
      </c>
      <c r="L654" s="58">
        <f t="shared" si="32"/>
        <v>-382.5</v>
      </c>
      <c r="M654" s="60"/>
      <c r="N654" s="61"/>
      <c r="O654" s="30"/>
    </row>
    <row r="655" spans="3:15" ht="25.8" x14ac:dyDescent="0.5">
      <c r="C655" s="15">
        <v>42914.041666666657</v>
      </c>
      <c r="D655" s="21">
        <v>373</v>
      </c>
      <c r="E655" s="19">
        <v>0</v>
      </c>
      <c r="F655" s="4">
        <f t="shared" si="30"/>
        <v>0</v>
      </c>
      <c r="G655" s="48"/>
      <c r="H655" s="49"/>
      <c r="I655" s="11"/>
      <c r="J655" s="9"/>
      <c r="K655" s="10">
        <f t="shared" si="31"/>
        <v>0</v>
      </c>
      <c r="L655" s="58">
        <f t="shared" si="32"/>
        <v>-373</v>
      </c>
      <c r="M655" s="60"/>
      <c r="N655" s="61"/>
      <c r="O655" s="30"/>
    </row>
    <row r="656" spans="3:15" ht="25.8" x14ac:dyDescent="0.5">
      <c r="C656" s="15">
        <v>42914.083333333343</v>
      </c>
      <c r="D656" s="21">
        <v>365.2</v>
      </c>
      <c r="E656" s="19">
        <v>0</v>
      </c>
      <c r="F656" s="4">
        <f t="shared" si="30"/>
        <v>0</v>
      </c>
      <c r="G656" s="48"/>
      <c r="H656" s="49"/>
      <c r="I656" s="11"/>
      <c r="J656" s="9"/>
      <c r="K656" s="10">
        <f t="shared" si="31"/>
        <v>0</v>
      </c>
      <c r="L656" s="58">
        <f t="shared" si="32"/>
        <v>-365.2</v>
      </c>
      <c r="M656" s="60"/>
      <c r="N656" s="61"/>
      <c r="O656" s="30"/>
    </row>
    <row r="657" spans="3:15" ht="25.8" x14ac:dyDescent="0.5">
      <c r="C657" s="15">
        <v>42914.125</v>
      </c>
      <c r="D657" s="21">
        <v>365.15</v>
      </c>
      <c r="E657" s="19">
        <v>0</v>
      </c>
      <c r="F657" s="4">
        <f t="shared" si="30"/>
        <v>0</v>
      </c>
      <c r="G657" s="48"/>
      <c r="H657" s="49"/>
      <c r="I657" s="11"/>
      <c r="J657" s="9"/>
      <c r="K657" s="10">
        <f t="shared" si="31"/>
        <v>0</v>
      </c>
      <c r="L657" s="58">
        <f t="shared" si="32"/>
        <v>-365.15</v>
      </c>
      <c r="M657" s="60"/>
      <c r="N657" s="61"/>
      <c r="O657" s="30"/>
    </row>
    <row r="658" spans="3:15" ht="25.8" x14ac:dyDescent="0.5">
      <c r="C658" s="15">
        <v>42914.166666666657</v>
      </c>
      <c r="D658" s="21">
        <v>362.7</v>
      </c>
      <c r="E658" s="19">
        <v>0</v>
      </c>
      <c r="F658" s="4">
        <f t="shared" si="30"/>
        <v>0</v>
      </c>
      <c r="G658" s="48"/>
      <c r="H658" s="49"/>
      <c r="I658" s="11"/>
      <c r="J658" s="9"/>
      <c r="K658" s="10">
        <f t="shared" si="31"/>
        <v>0</v>
      </c>
      <c r="L658" s="58">
        <f t="shared" si="32"/>
        <v>-362.7</v>
      </c>
      <c r="M658" s="60"/>
      <c r="N658" s="61"/>
      <c r="O658" s="30"/>
    </row>
    <row r="659" spans="3:15" ht="25.8" x14ac:dyDescent="0.5">
      <c r="C659" s="15">
        <v>42914.208333333343</v>
      </c>
      <c r="D659" s="21">
        <v>379.65</v>
      </c>
      <c r="E659" s="19">
        <v>0</v>
      </c>
      <c r="F659" s="4">
        <f t="shared" si="30"/>
        <v>0</v>
      </c>
      <c r="G659" s="48"/>
      <c r="H659" s="49"/>
      <c r="I659" s="11"/>
      <c r="J659" s="9"/>
      <c r="K659" s="10">
        <f t="shared" si="31"/>
        <v>0</v>
      </c>
      <c r="L659" s="58">
        <f t="shared" si="32"/>
        <v>-379.65</v>
      </c>
      <c r="M659" s="60"/>
      <c r="N659" s="61"/>
      <c r="O659" s="30"/>
    </row>
    <row r="660" spans="3:15" ht="25.8" x14ac:dyDescent="0.5">
      <c r="C660" s="15">
        <v>42914.25</v>
      </c>
      <c r="D660" s="21">
        <v>390.25</v>
      </c>
      <c r="E660" s="19">
        <v>20.833333333333329</v>
      </c>
      <c r="F660" s="4">
        <f t="shared" si="30"/>
        <v>2.0833333333333329E-2</v>
      </c>
      <c r="G660" s="48"/>
      <c r="H660" s="49"/>
      <c r="I660" s="11"/>
      <c r="J660" s="9"/>
      <c r="K660" s="10">
        <f t="shared" si="31"/>
        <v>37.192319999999995</v>
      </c>
      <c r="L660" s="58">
        <f t="shared" si="32"/>
        <v>-353.05768</v>
      </c>
      <c r="M660" s="60"/>
      <c r="N660" s="61"/>
      <c r="O660" s="30"/>
    </row>
    <row r="661" spans="3:15" ht="25.8" x14ac:dyDescent="0.5">
      <c r="C661" s="15">
        <v>42914.291666666657</v>
      </c>
      <c r="D661" s="21">
        <v>536.1</v>
      </c>
      <c r="E661" s="19">
        <v>158.66666666666671</v>
      </c>
      <c r="F661" s="4">
        <f t="shared" si="30"/>
        <v>0.15866666666666671</v>
      </c>
      <c r="G661" s="48"/>
      <c r="H661" s="49"/>
      <c r="I661" s="11"/>
      <c r="J661" s="9"/>
      <c r="K661" s="10">
        <f t="shared" si="31"/>
        <v>283.2567091200001</v>
      </c>
      <c r="L661" s="58">
        <f t="shared" si="32"/>
        <v>-252.84329087999993</v>
      </c>
      <c r="M661" s="60"/>
      <c r="N661" s="61"/>
      <c r="O661" s="30"/>
    </row>
    <row r="662" spans="3:15" ht="25.8" x14ac:dyDescent="0.5">
      <c r="C662" s="15">
        <v>42914.333333333343</v>
      </c>
      <c r="D662" s="21">
        <v>718.8</v>
      </c>
      <c r="E662" s="19">
        <v>326.5</v>
      </c>
      <c r="F662" s="4">
        <f t="shared" si="30"/>
        <v>0.32650000000000001</v>
      </c>
      <c r="G662" s="48"/>
      <c r="H662" s="49"/>
      <c r="I662" s="11"/>
      <c r="J662" s="9"/>
      <c r="K662" s="10">
        <f t="shared" si="31"/>
        <v>582.87803903999998</v>
      </c>
      <c r="L662" s="58">
        <f t="shared" si="32"/>
        <v>-135.92196095999998</v>
      </c>
      <c r="M662" s="60"/>
      <c r="N662" s="61"/>
      <c r="O662" s="30"/>
    </row>
    <row r="663" spans="3:15" ht="25.8" x14ac:dyDescent="0.5">
      <c r="C663" s="15">
        <v>42914.375</v>
      </c>
      <c r="D663" s="21">
        <v>835.4</v>
      </c>
      <c r="E663" s="19">
        <v>491.16666666666657</v>
      </c>
      <c r="F663" s="4">
        <f t="shared" si="30"/>
        <v>0.49116666666666658</v>
      </c>
      <c r="G663" s="48"/>
      <c r="H663" s="49"/>
      <c r="I663" s="11"/>
      <c r="J663" s="9"/>
      <c r="K663" s="10">
        <f t="shared" si="31"/>
        <v>876.8461363199998</v>
      </c>
      <c r="L663" s="58">
        <f t="shared" si="32"/>
        <v>41.446136319999823</v>
      </c>
      <c r="M663" s="60"/>
      <c r="N663" s="61"/>
      <c r="O663" s="30"/>
    </row>
    <row r="664" spans="3:15" ht="25.8" x14ac:dyDescent="0.5">
      <c r="C664" s="15">
        <v>42914.416666666657</v>
      </c>
      <c r="D664" s="21">
        <v>985.2</v>
      </c>
      <c r="E664" s="19">
        <v>645.83333333333337</v>
      </c>
      <c r="F664" s="4">
        <f t="shared" si="30"/>
        <v>0.64583333333333337</v>
      </c>
      <c r="G664" s="48"/>
      <c r="H664" s="49"/>
      <c r="I664" s="11"/>
      <c r="J664" s="9"/>
      <c r="K664" s="10">
        <f t="shared" si="31"/>
        <v>1152.96192</v>
      </c>
      <c r="L664" s="58">
        <f t="shared" si="32"/>
        <v>167.76191999999992</v>
      </c>
      <c r="M664" s="60"/>
      <c r="N664" s="61"/>
      <c r="O664" s="30"/>
    </row>
    <row r="665" spans="3:15" ht="25.8" x14ac:dyDescent="0.5">
      <c r="C665" s="15">
        <v>42914.458333333343</v>
      </c>
      <c r="D665" s="21">
        <v>1091.25</v>
      </c>
      <c r="E665" s="19">
        <v>765.83333333333326</v>
      </c>
      <c r="F665" s="4">
        <f t="shared" si="30"/>
        <v>0.76583333333333325</v>
      </c>
      <c r="G665" s="48"/>
      <c r="H665" s="49"/>
      <c r="I665" s="11"/>
      <c r="J665" s="9"/>
      <c r="K665" s="10">
        <f t="shared" si="31"/>
        <v>1367.1896831999998</v>
      </c>
      <c r="L665" s="58">
        <f t="shared" si="32"/>
        <v>275.93968319999976</v>
      </c>
      <c r="M665" s="60"/>
      <c r="N665" s="61"/>
      <c r="O665" s="30"/>
    </row>
    <row r="666" spans="3:15" ht="25.8" x14ac:dyDescent="0.5">
      <c r="C666" s="15">
        <v>42914.5</v>
      </c>
      <c r="D666" s="21">
        <v>1142.25</v>
      </c>
      <c r="E666" s="19">
        <v>841.83333333333326</v>
      </c>
      <c r="F666" s="4">
        <f t="shared" si="30"/>
        <v>0.84183333333333321</v>
      </c>
      <c r="G666" s="48"/>
      <c r="H666" s="49"/>
      <c r="I666" s="11"/>
      <c r="J666" s="9"/>
      <c r="K666" s="10">
        <f t="shared" si="31"/>
        <v>1502.8672665599997</v>
      </c>
      <c r="L666" s="58">
        <f t="shared" si="32"/>
        <v>360.61726655999973</v>
      </c>
      <c r="M666" s="60"/>
      <c r="N666" s="61"/>
      <c r="O666" s="30"/>
    </row>
    <row r="667" spans="3:15" ht="25.8" x14ac:dyDescent="0.5">
      <c r="C667" s="15">
        <v>42914.541666666657</v>
      </c>
      <c r="D667" s="21">
        <v>1145.05</v>
      </c>
      <c r="E667" s="19">
        <v>872.16666666666652</v>
      </c>
      <c r="F667" s="4">
        <f t="shared" si="30"/>
        <v>0.87216666666666653</v>
      </c>
      <c r="G667" s="48"/>
      <c r="H667" s="49"/>
      <c r="I667" s="11"/>
      <c r="J667" s="9"/>
      <c r="K667" s="10">
        <f t="shared" si="31"/>
        <v>1557.0192844799997</v>
      </c>
      <c r="L667" s="58">
        <f t="shared" si="32"/>
        <v>411.96928447999971</v>
      </c>
      <c r="M667" s="60"/>
      <c r="N667" s="61"/>
      <c r="O667" s="30"/>
    </row>
    <row r="668" spans="3:15" ht="25.8" x14ac:dyDescent="0.5">
      <c r="C668" s="15">
        <v>42914.583333333343</v>
      </c>
      <c r="D668" s="21">
        <v>1117.75</v>
      </c>
      <c r="E668" s="19">
        <v>854.66666666666652</v>
      </c>
      <c r="F668" s="4">
        <f t="shared" si="30"/>
        <v>0.85466666666666646</v>
      </c>
      <c r="G668" s="48"/>
      <c r="H668" s="49"/>
      <c r="I668" s="11"/>
      <c r="J668" s="9"/>
      <c r="K668" s="10">
        <f t="shared" si="31"/>
        <v>1525.7777356799995</v>
      </c>
      <c r="L668" s="58">
        <f t="shared" si="32"/>
        <v>408.02773567999952</v>
      </c>
      <c r="M668" s="60"/>
      <c r="N668" s="61"/>
      <c r="O668" s="30"/>
    </row>
    <row r="669" spans="3:15" ht="25.8" x14ac:dyDescent="0.5">
      <c r="C669" s="15">
        <v>42914.625</v>
      </c>
      <c r="D669" s="21">
        <v>1084.2</v>
      </c>
      <c r="E669" s="19">
        <v>787.5</v>
      </c>
      <c r="F669" s="4">
        <f t="shared" si="30"/>
        <v>0.78749999999999998</v>
      </c>
      <c r="G669" s="48"/>
      <c r="H669" s="49"/>
      <c r="I669" s="11"/>
      <c r="J669" s="9"/>
      <c r="K669" s="10">
        <f t="shared" si="31"/>
        <v>1405.869696</v>
      </c>
      <c r="L669" s="58">
        <f t="shared" si="32"/>
        <v>321.66969599999993</v>
      </c>
      <c r="M669" s="60"/>
      <c r="N669" s="61"/>
      <c r="O669" s="30"/>
    </row>
    <row r="670" spans="3:15" ht="25.8" x14ac:dyDescent="0.5">
      <c r="C670" s="15">
        <v>42914.666666666657</v>
      </c>
      <c r="D670" s="21">
        <v>1015.2</v>
      </c>
      <c r="E670" s="19">
        <v>671.66666666666663</v>
      </c>
      <c r="F670" s="4">
        <f t="shared" si="30"/>
        <v>0.67166666666666663</v>
      </c>
      <c r="G670" s="48"/>
      <c r="H670" s="49"/>
      <c r="I670" s="11"/>
      <c r="J670" s="9"/>
      <c r="K670" s="10">
        <f t="shared" si="31"/>
        <v>1199.0803968</v>
      </c>
      <c r="L670" s="58">
        <f t="shared" si="32"/>
        <v>183.88039679999997</v>
      </c>
      <c r="M670" s="60"/>
      <c r="N670" s="61"/>
      <c r="O670" s="30"/>
    </row>
    <row r="671" spans="3:15" ht="25.8" x14ac:dyDescent="0.5">
      <c r="C671" s="15">
        <v>42914.708333333343</v>
      </c>
      <c r="D671" s="21">
        <v>844.6</v>
      </c>
      <c r="E671" s="19">
        <v>532.5</v>
      </c>
      <c r="F671" s="4">
        <f t="shared" si="30"/>
        <v>0.53249999999999997</v>
      </c>
      <c r="G671" s="48"/>
      <c r="H671" s="49"/>
      <c r="I671" s="11"/>
      <c r="J671" s="9"/>
      <c r="K671" s="10">
        <f t="shared" si="31"/>
        <v>950.63569919999998</v>
      </c>
      <c r="L671" s="58">
        <f t="shared" si="32"/>
        <v>106.03569919999995</v>
      </c>
      <c r="M671" s="60"/>
      <c r="N671" s="61"/>
      <c r="O671" s="30"/>
    </row>
    <row r="672" spans="3:15" ht="25.8" x14ac:dyDescent="0.5">
      <c r="C672" s="15">
        <v>42914.75</v>
      </c>
      <c r="D672" s="21">
        <v>769.15</v>
      </c>
      <c r="E672" s="19">
        <v>363.49999999999989</v>
      </c>
      <c r="F672" s="4">
        <f t="shared" si="30"/>
        <v>0.36349999999999988</v>
      </c>
      <c r="G672" s="48"/>
      <c r="H672" s="49"/>
      <c r="I672" s="11"/>
      <c r="J672" s="9"/>
      <c r="K672" s="10">
        <f t="shared" si="31"/>
        <v>648.93159935999984</v>
      </c>
      <c r="L672" s="58">
        <f t="shared" si="32"/>
        <v>-120.21840064000014</v>
      </c>
      <c r="M672" s="62">
        <f>SUM(L662:L672)</f>
        <v>2021.2074566399979</v>
      </c>
      <c r="N672" s="61"/>
      <c r="O672" s="30"/>
    </row>
    <row r="673" spans="3:15" ht="25.8" x14ac:dyDescent="0.5">
      <c r="C673" s="15">
        <v>42914.791666666657</v>
      </c>
      <c r="D673" s="21">
        <v>663.5</v>
      </c>
      <c r="E673" s="19">
        <v>192.83333333333329</v>
      </c>
      <c r="F673" s="4">
        <f t="shared" si="30"/>
        <v>0.19283333333333327</v>
      </c>
      <c r="G673" s="48"/>
      <c r="H673" s="49"/>
      <c r="I673" s="11"/>
      <c r="J673" s="9"/>
      <c r="K673" s="10">
        <f t="shared" si="31"/>
        <v>344.25211391999989</v>
      </c>
      <c r="L673" s="58">
        <f t="shared" si="32"/>
        <v>-319.24788608000011</v>
      </c>
      <c r="M673" s="62">
        <f>ABS(SUM(L673:L677,L654:L661))</f>
        <v>5042.9674495999989</v>
      </c>
      <c r="N673" s="63">
        <f>MAX(M672:M673)</f>
        <v>5042.9674495999989</v>
      </c>
      <c r="O673" s="30"/>
    </row>
    <row r="674" spans="3:15" ht="25.8" x14ac:dyDescent="0.5">
      <c r="C674" s="15">
        <v>42914.833333333343</v>
      </c>
      <c r="D674" s="21">
        <v>582.35</v>
      </c>
      <c r="E674" s="19">
        <v>38.5</v>
      </c>
      <c r="F674" s="4">
        <f t="shared" si="30"/>
        <v>3.85E-2</v>
      </c>
      <c r="G674" s="50" t="s">
        <v>26</v>
      </c>
      <c r="H674" s="49"/>
      <c r="I674" s="11"/>
      <c r="J674" s="9"/>
      <c r="K674" s="10">
        <f t="shared" si="31"/>
        <v>68.731407360000006</v>
      </c>
      <c r="L674" s="58">
        <f t="shared" si="32"/>
        <v>-513.61859263999997</v>
      </c>
      <c r="M674" s="60"/>
      <c r="N674" s="61"/>
      <c r="O674" s="30"/>
    </row>
    <row r="675" spans="3:15" ht="25.8" x14ac:dyDescent="0.5">
      <c r="C675" s="15">
        <v>42914.875</v>
      </c>
      <c r="D675" s="21">
        <v>522.65</v>
      </c>
      <c r="E675" s="19">
        <v>0</v>
      </c>
      <c r="F675" s="4">
        <f t="shared" si="30"/>
        <v>0</v>
      </c>
      <c r="G675" s="48">
        <f>G676/(0.11*0.96*0.9*G677)</f>
        <v>22987.412575428178</v>
      </c>
      <c r="H675" s="49">
        <f>G676/(0.11*0.9*0.96*G677)</f>
        <v>22987.412575428178</v>
      </c>
      <c r="I675" s="11"/>
      <c r="J675" s="9"/>
      <c r="K675" s="10">
        <f t="shared" si="31"/>
        <v>0</v>
      </c>
      <c r="L675" s="58">
        <f t="shared" si="32"/>
        <v>-522.65</v>
      </c>
      <c r="M675" s="60"/>
      <c r="N675" s="61"/>
      <c r="O675" s="30"/>
    </row>
    <row r="676" spans="3:15" ht="25.8" x14ac:dyDescent="0.5">
      <c r="C676" s="15">
        <v>42914.916666666657</v>
      </c>
      <c r="D676" s="21">
        <v>435.45</v>
      </c>
      <c r="E676" s="19">
        <v>0</v>
      </c>
      <c r="F676" s="4">
        <f t="shared" si="30"/>
        <v>0</v>
      </c>
      <c r="G676" s="51">
        <f>SUM(D654:D677)</f>
        <v>16525.25</v>
      </c>
      <c r="H676" s="49"/>
      <c r="I676" s="11"/>
      <c r="J676" s="9"/>
      <c r="K676" s="10">
        <f t="shared" si="31"/>
        <v>0</v>
      </c>
      <c r="L676" s="58">
        <f t="shared" si="32"/>
        <v>-435.45</v>
      </c>
      <c r="M676" s="60"/>
      <c r="N676" s="61"/>
      <c r="O676" s="30"/>
    </row>
    <row r="677" spans="3:15" ht="25.8" x14ac:dyDescent="0.5">
      <c r="C677" s="15">
        <v>42914.958333333343</v>
      </c>
      <c r="D677" s="21">
        <v>417.9</v>
      </c>
      <c r="E677" s="19">
        <v>0</v>
      </c>
      <c r="F677" s="4">
        <f t="shared" si="30"/>
        <v>0</v>
      </c>
      <c r="G677" s="52">
        <f>SUM(F654:F677)</f>
        <v>7.5639999999999992</v>
      </c>
      <c r="H677" s="49"/>
      <c r="I677" s="11"/>
      <c r="J677" s="9"/>
      <c r="K677" s="10">
        <f t="shared" si="31"/>
        <v>0</v>
      </c>
      <c r="L677" s="58">
        <f t="shared" si="32"/>
        <v>-417.9</v>
      </c>
      <c r="M677" s="60"/>
      <c r="N677" s="61"/>
      <c r="O677" s="30"/>
    </row>
    <row r="678" spans="3:15" ht="25.8" x14ac:dyDescent="0.5">
      <c r="C678" s="15">
        <v>42915</v>
      </c>
      <c r="D678" s="21">
        <v>413.55</v>
      </c>
      <c r="E678" s="19">
        <v>0</v>
      </c>
      <c r="F678" s="4">
        <f t="shared" si="30"/>
        <v>0</v>
      </c>
      <c r="G678" s="48"/>
      <c r="H678" s="49"/>
      <c r="I678" s="11"/>
      <c r="J678" s="9"/>
      <c r="K678" s="10">
        <f t="shared" si="31"/>
        <v>0</v>
      </c>
      <c r="L678" s="58">
        <f t="shared" si="32"/>
        <v>-413.55</v>
      </c>
      <c r="M678" s="60"/>
      <c r="N678" s="61"/>
      <c r="O678" s="30"/>
    </row>
    <row r="679" spans="3:15" ht="25.8" x14ac:dyDescent="0.5">
      <c r="C679" s="15">
        <v>42915.041666666657</v>
      </c>
      <c r="D679" s="21">
        <v>396.05</v>
      </c>
      <c r="E679" s="19">
        <v>0</v>
      </c>
      <c r="F679" s="4">
        <f t="shared" si="30"/>
        <v>0</v>
      </c>
      <c r="G679" s="48"/>
      <c r="H679" s="49"/>
      <c r="I679" s="11"/>
      <c r="J679" s="9"/>
      <c r="K679" s="10">
        <f t="shared" si="31"/>
        <v>0</v>
      </c>
      <c r="L679" s="58">
        <f t="shared" si="32"/>
        <v>-396.05</v>
      </c>
      <c r="M679" s="60"/>
      <c r="N679" s="61"/>
      <c r="O679" s="30"/>
    </row>
    <row r="680" spans="3:15" ht="25.8" x14ac:dyDescent="0.5">
      <c r="C680" s="15">
        <v>42915.083333333343</v>
      </c>
      <c r="D680" s="21">
        <v>382.2</v>
      </c>
      <c r="E680" s="19">
        <v>0</v>
      </c>
      <c r="F680" s="4">
        <f t="shared" si="30"/>
        <v>0</v>
      </c>
      <c r="G680" s="48"/>
      <c r="H680" s="49"/>
      <c r="I680" s="11"/>
      <c r="J680" s="9"/>
      <c r="K680" s="10">
        <f t="shared" si="31"/>
        <v>0</v>
      </c>
      <c r="L680" s="58">
        <f t="shared" si="32"/>
        <v>-382.2</v>
      </c>
      <c r="M680" s="60"/>
      <c r="N680" s="61"/>
      <c r="O680" s="30"/>
    </row>
    <row r="681" spans="3:15" ht="25.8" x14ac:dyDescent="0.5">
      <c r="C681" s="15">
        <v>42915.125</v>
      </c>
      <c r="D681" s="21">
        <v>378.75</v>
      </c>
      <c r="E681" s="19">
        <v>0</v>
      </c>
      <c r="F681" s="4">
        <f t="shared" si="30"/>
        <v>0</v>
      </c>
      <c r="G681" s="48"/>
      <c r="H681" s="49"/>
      <c r="I681" s="11"/>
      <c r="J681" s="9"/>
      <c r="K681" s="10">
        <f t="shared" si="31"/>
        <v>0</v>
      </c>
      <c r="L681" s="58">
        <f t="shared" si="32"/>
        <v>-378.75</v>
      </c>
      <c r="M681" s="60"/>
      <c r="N681" s="61"/>
      <c r="O681" s="30"/>
    </row>
    <row r="682" spans="3:15" ht="25.8" x14ac:dyDescent="0.5">
      <c r="C682" s="15">
        <v>42915.166666666657</v>
      </c>
      <c r="D682" s="21">
        <v>373</v>
      </c>
      <c r="E682" s="19">
        <v>0</v>
      </c>
      <c r="F682" s="4">
        <f t="shared" si="30"/>
        <v>0</v>
      </c>
      <c r="G682" s="48"/>
      <c r="H682" s="49"/>
      <c r="I682" s="11"/>
      <c r="J682" s="9"/>
      <c r="K682" s="10">
        <f t="shared" si="31"/>
        <v>0</v>
      </c>
      <c r="L682" s="58">
        <f t="shared" si="32"/>
        <v>-373</v>
      </c>
      <c r="M682" s="60"/>
      <c r="N682" s="61"/>
      <c r="O682" s="30"/>
    </row>
    <row r="683" spans="3:15" ht="25.8" x14ac:dyDescent="0.5">
      <c r="C683" s="15">
        <v>42915.208333333343</v>
      </c>
      <c r="D683" s="21">
        <v>396.85</v>
      </c>
      <c r="E683" s="19">
        <v>0</v>
      </c>
      <c r="F683" s="4">
        <f t="shared" si="30"/>
        <v>0</v>
      </c>
      <c r="G683" s="48"/>
      <c r="H683" s="49"/>
      <c r="I683" s="11"/>
      <c r="J683" s="9"/>
      <c r="K683" s="10">
        <f t="shared" si="31"/>
        <v>0</v>
      </c>
      <c r="L683" s="58">
        <f t="shared" si="32"/>
        <v>-396.85</v>
      </c>
      <c r="M683" s="60"/>
      <c r="N683" s="61"/>
      <c r="O683" s="30"/>
    </row>
    <row r="684" spans="3:15" ht="25.8" x14ac:dyDescent="0.5">
      <c r="C684" s="15">
        <v>42915.25</v>
      </c>
      <c r="D684" s="21">
        <v>415.9</v>
      </c>
      <c r="E684" s="19">
        <v>20.166666666666661</v>
      </c>
      <c r="F684" s="4">
        <f t="shared" si="30"/>
        <v>2.0166666666666659E-2</v>
      </c>
      <c r="G684" s="48"/>
      <c r="H684" s="49"/>
      <c r="I684" s="11"/>
      <c r="J684" s="9"/>
      <c r="K684" s="10">
        <f t="shared" si="31"/>
        <v>36.00216575999999</v>
      </c>
      <c r="L684" s="58">
        <f t="shared" si="32"/>
        <v>-379.89783424000001</v>
      </c>
      <c r="M684" s="60"/>
      <c r="N684" s="61"/>
      <c r="O684" s="30"/>
    </row>
    <row r="685" spans="3:15" ht="25.8" x14ac:dyDescent="0.5">
      <c r="C685" s="15">
        <v>42915.291666666657</v>
      </c>
      <c r="D685" s="21">
        <v>563</v>
      </c>
      <c r="E685" s="19">
        <v>152.83333333333329</v>
      </c>
      <c r="F685" s="4">
        <f t="shared" si="30"/>
        <v>0.15283333333333329</v>
      </c>
      <c r="G685" s="48"/>
      <c r="H685" s="49"/>
      <c r="I685" s="11"/>
      <c r="J685" s="9"/>
      <c r="K685" s="10">
        <f t="shared" si="31"/>
        <v>272.84285951999993</v>
      </c>
      <c r="L685" s="58">
        <f t="shared" si="32"/>
        <v>-290.15714048000007</v>
      </c>
      <c r="M685" s="60"/>
      <c r="N685" s="61"/>
      <c r="O685" s="30"/>
    </row>
    <row r="686" spans="3:15" ht="25.8" x14ac:dyDescent="0.5">
      <c r="C686" s="15">
        <v>42915.333333333343</v>
      </c>
      <c r="D686" s="21">
        <v>693.95</v>
      </c>
      <c r="E686" s="19">
        <v>322.33333333333331</v>
      </c>
      <c r="F686" s="4">
        <f t="shared" si="30"/>
        <v>0.32233333333333331</v>
      </c>
      <c r="G686" s="48"/>
      <c r="H686" s="49"/>
      <c r="I686" s="11"/>
      <c r="J686" s="9"/>
      <c r="K686" s="10">
        <f t="shared" si="31"/>
        <v>575.43957503999991</v>
      </c>
      <c r="L686" s="58">
        <f t="shared" si="32"/>
        <v>-118.51042496000014</v>
      </c>
      <c r="M686" s="60"/>
      <c r="N686" s="61"/>
      <c r="O686" s="30"/>
    </row>
    <row r="687" spans="3:15" ht="25.8" x14ac:dyDescent="0.5">
      <c r="C687" s="15">
        <v>42915.375</v>
      </c>
      <c r="D687" s="21">
        <v>930.1</v>
      </c>
      <c r="E687" s="19">
        <v>494.33333333333331</v>
      </c>
      <c r="F687" s="4">
        <f t="shared" si="30"/>
        <v>0.49433333333333329</v>
      </c>
      <c r="G687" s="48"/>
      <c r="H687" s="49"/>
      <c r="I687" s="11"/>
      <c r="J687" s="9"/>
      <c r="K687" s="10">
        <f t="shared" si="31"/>
        <v>882.49936895999997</v>
      </c>
      <c r="L687" s="58">
        <f t="shared" si="32"/>
        <v>-47.600631040000053</v>
      </c>
      <c r="M687" s="60"/>
      <c r="N687" s="61"/>
      <c r="O687" s="30"/>
    </row>
    <row r="688" spans="3:15" ht="25.8" x14ac:dyDescent="0.5">
      <c r="C688" s="15">
        <v>42915.416666666657</v>
      </c>
      <c r="D688" s="21">
        <v>1066.7</v>
      </c>
      <c r="E688" s="19">
        <v>646.83333333333326</v>
      </c>
      <c r="F688" s="4">
        <f t="shared" si="30"/>
        <v>0.64683333333333326</v>
      </c>
      <c r="G688" s="48"/>
      <c r="H688" s="49"/>
      <c r="I688" s="11"/>
      <c r="J688" s="9"/>
      <c r="K688" s="10">
        <f t="shared" si="31"/>
        <v>1154.7471513599999</v>
      </c>
      <c r="L688" s="58">
        <f t="shared" si="32"/>
        <v>88.047151359999816</v>
      </c>
      <c r="M688" s="60"/>
      <c r="N688" s="61"/>
      <c r="O688" s="30"/>
    </row>
    <row r="689" spans="3:15" ht="25.8" x14ac:dyDescent="0.5">
      <c r="C689" s="15">
        <v>42915.458333333343</v>
      </c>
      <c r="D689" s="21">
        <v>1127.5</v>
      </c>
      <c r="E689" s="19">
        <v>765.16666666666663</v>
      </c>
      <c r="F689" s="4">
        <f t="shared" si="30"/>
        <v>0.76516666666666666</v>
      </c>
      <c r="G689" s="48"/>
      <c r="H689" s="49"/>
      <c r="I689" s="11"/>
      <c r="J689" s="9"/>
      <c r="K689" s="10">
        <f t="shared" si="31"/>
        <v>1365.9995289599999</v>
      </c>
      <c r="L689" s="58">
        <f t="shared" si="32"/>
        <v>238.49952895999991</v>
      </c>
      <c r="M689" s="60"/>
      <c r="N689" s="61"/>
      <c r="O689" s="30"/>
    </row>
    <row r="690" spans="3:15" ht="25.8" x14ac:dyDescent="0.5">
      <c r="C690" s="15">
        <v>42915.5</v>
      </c>
      <c r="D690" s="21">
        <v>1074.8499999999999</v>
      </c>
      <c r="E690" s="19">
        <v>843.83333333333326</v>
      </c>
      <c r="F690" s="4">
        <f t="shared" si="30"/>
        <v>0.84383333333333321</v>
      </c>
      <c r="G690" s="48"/>
      <c r="H690" s="49"/>
      <c r="I690" s="11"/>
      <c r="J690" s="9"/>
      <c r="K690" s="10">
        <f t="shared" si="31"/>
        <v>1506.4377292799998</v>
      </c>
      <c r="L690" s="58">
        <f t="shared" si="32"/>
        <v>431.58772927999985</v>
      </c>
      <c r="M690" s="60"/>
      <c r="N690" s="61"/>
      <c r="O690" s="30"/>
    </row>
    <row r="691" spans="3:15" ht="25.8" x14ac:dyDescent="0.5">
      <c r="C691" s="15">
        <v>42915.541666666657</v>
      </c>
      <c r="D691" s="21">
        <v>1248.25</v>
      </c>
      <c r="E691" s="19">
        <v>871.33333333333326</v>
      </c>
      <c r="F691" s="4">
        <f t="shared" si="30"/>
        <v>0.87133333333333329</v>
      </c>
      <c r="G691" s="48"/>
      <c r="H691" s="49"/>
      <c r="I691" s="11"/>
      <c r="J691" s="9"/>
      <c r="K691" s="10">
        <f t="shared" si="31"/>
        <v>1555.53159168</v>
      </c>
      <c r="L691" s="58">
        <f t="shared" si="32"/>
        <v>307.28159168000002</v>
      </c>
      <c r="M691" s="60"/>
      <c r="N691" s="61"/>
      <c r="O691" s="30"/>
    </row>
    <row r="692" spans="3:15" ht="25.8" x14ac:dyDescent="0.5">
      <c r="C692" s="15">
        <v>42915.583333333343</v>
      </c>
      <c r="D692" s="21">
        <v>1162.3499999999999</v>
      </c>
      <c r="E692" s="19">
        <v>853.33333333333326</v>
      </c>
      <c r="F692" s="4">
        <f t="shared" si="30"/>
        <v>0.85333333333333328</v>
      </c>
      <c r="G692" s="48"/>
      <c r="H692" s="49"/>
      <c r="I692" s="11"/>
      <c r="J692" s="9"/>
      <c r="K692" s="10">
        <f t="shared" si="31"/>
        <v>1523.3974271999998</v>
      </c>
      <c r="L692" s="58">
        <f t="shared" si="32"/>
        <v>361.0474271999999</v>
      </c>
      <c r="M692" s="60"/>
      <c r="N692" s="61"/>
      <c r="O692" s="30"/>
    </row>
    <row r="693" spans="3:15" ht="25.8" x14ac:dyDescent="0.5">
      <c r="C693" s="15">
        <v>42915.625</v>
      </c>
      <c r="D693" s="21">
        <v>1061.9000000000001</v>
      </c>
      <c r="E693" s="19">
        <v>784.83333333333326</v>
      </c>
      <c r="F693" s="4">
        <f t="shared" si="30"/>
        <v>0.78483333333333327</v>
      </c>
      <c r="G693" s="48"/>
      <c r="H693" s="49"/>
      <c r="I693" s="11"/>
      <c r="J693" s="9"/>
      <c r="K693" s="10">
        <f t="shared" si="31"/>
        <v>1401.1090790399999</v>
      </c>
      <c r="L693" s="58">
        <f t="shared" si="32"/>
        <v>339.20907903999978</v>
      </c>
      <c r="M693" s="60"/>
      <c r="N693" s="61"/>
      <c r="O693" s="30"/>
    </row>
    <row r="694" spans="3:15" ht="25.8" x14ac:dyDescent="0.5">
      <c r="C694" s="15">
        <v>42915.666666666657</v>
      </c>
      <c r="D694" s="21">
        <v>905.95</v>
      </c>
      <c r="E694" s="19">
        <v>670.33333333333326</v>
      </c>
      <c r="F694" s="4">
        <f t="shared" si="30"/>
        <v>0.67033333333333323</v>
      </c>
      <c r="G694" s="48"/>
      <c r="H694" s="49"/>
      <c r="I694" s="11"/>
      <c r="J694" s="9"/>
      <c r="K694" s="10">
        <f t="shared" si="31"/>
        <v>1196.7000883199998</v>
      </c>
      <c r="L694" s="58">
        <f t="shared" si="32"/>
        <v>290.7500883199998</v>
      </c>
      <c r="M694" s="60"/>
      <c r="N694" s="61"/>
      <c r="O694" s="30"/>
    </row>
    <row r="695" spans="3:15" ht="25.8" x14ac:dyDescent="0.5">
      <c r="C695" s="15">
        <v>42915.708333333343</v>
      </c>
      <c r="D695" s="21">
        <v>783.75</v>
      </c>
      <c r="E695" s="19">
        <v>521.33333333333337</v>
      </c>
      <c r="F695" s="4">
        <f t="shared" si="30"/>
        <v>0.52133333333333343</v>
      </c>
      <c r="G695" s="48"/>
      <c r="H695" s="49"/>
      <c r="I695" s="11"/>
      <c r="J695" s="9"/>
      <c r="K695" s="10">
        <f t="shared" si="31"/>
        <v>930.70061568000017</v>
      </c>
      <c r="L695" s="58">
        <f t="shared" si="32"/>
        <v>146.95061568000017</v>
      </c>
      <c r="M695" s="60"/>
      <c r="N695" s="61"/>
      <c r="O695" s="30"/>
    </row>
    <row r="696" spans="3:15" ht="25.8" x14ac:dyDescent="0.5">
      <c r="C696" s="15">
        <v>42915.75</v>
      </c>
      <c r="D696" s="21">
        <v>706.6</v>
      </c>
      <c r="E696" s="19">
        <v>348.16666666666657</v>
      </c>
      <c r="F696" s="4">
        <f t="shared" si="30"/>
        <v>0.34816666666666657</v>
      </c>
      <c r="G696" s="48"/>
      <c r="H696" s="49"/>
      <c r="I696" s="11"/>
      <c r="J696" s="9"/>
      <c r="K696" s="10">
        <f t="shared" si="31"/>
        <v>621.55805183999985</v>
      </c>
      <c r="L696" s="58">
        <f t="shared" si="32"/>
        <v>-85.041948160000175</v>
      </c>
      <c r="M696" s="62">
        <f>SUM(L686:L696)</f>
        <v>1952.2202073599988</v>
      </c>
      <c r="N696" s="61"/>
      <c r="O696" s="30"/>
    </row>
    <row r="697" spans="3:15" ht="25.8" x14ac:dyDescent="0.5">
      <c r="C697" s="15">
        <v>42915.791666666657</v>
      </c>
      <c r="D697" s="21">
        <v>638.20000000000005</v>
      </c>
      <c r="E697" s="19">
        <v>174.66666666666671</v>
      </c>
      <c r="F697" s="4">
        <f t="shared" si="30"/>
        <v>0.17466666666666672</v>
      </c>
      <c r="G697" s="48"/>
      <c r="H697" s="49"/>
      <c r="I697" s="11"/>
      <c r="J697" s="9"/>
      <c r="K697" s="10">
        <f t="shared" si="31"/>
        <v>311.82041088000011</v>
      </c>
      <c r="L697" s="58">
        <f t="shared" si="32"/>
        <v>-326.37958911999993</v>
      </c>
      <c r="M697" s="62">
        <f>ABS(SUM(L697:L701,L678:L685))</f>
        <v>5344.4546988800003</v>
      </c>
      <c r="N697" s="63">
        <f>MAX(M696:M697)</f>
        <v>5344.4546988800003</v>
      </c>
      <c r="O697" s="30"/>
    </row>
    <row r="698" spans="3:15" ht="25.8" x14ac:dyDescent="0.5">
      <c r="C698" s="15">
        <v>42915.833333333343</v>
      </c>
      <c r="D698" s="21">
        <v>548.29999999999995</v>
      </c>
      <c r="E698" s="19">
        <v>31.833333333333339</v>
      </c>
      <c r="F698" s="4">
        <f t="shared" si="30"/>
        <v>3.1833333333333338E-2</v>
      </c>
      <c r="G698" s="50" t="s">
        <v>26</v>
      </c>
      <c r="H698" s="49"/>
      <c r="I698" s="11"/>
      <c r="J698" s="9"/>
      <c r="K698" s="10">
        <f t="shared" si="31"/>
        <v>56.829864960000009</v>
      </c>
      <c r="L698" s="58">
        <f t="shared" si="32"/>
        <v>-491.47013503999995</v>
      </c>
      <c r="M698" s="60"/>
      <c r="N698" s="61"/>
      <c r="O698" s="30"/>
    </row>
    <row r="699" spans="3:15" ht="25.8" x14ac:dyDescent="0.5">
      <c r="C699" s="15">
        <v>42915.875</v>
      </c>
      <c r="D699" s="21">
        <v>539.1</v>
      </c>
      <c r="E699" s="19">
        <v>0</v>
      </c>
      <c r="F699" s="4">
        <f t="shared" si="30"/>
        <v>0</v>
      </c>
      <c r="G699" s="48">
        <f>G700/(0.11*0.96*0.9*G701)</f>
        <v>23542.181165548125</v>
      </c>
      <c r="H699" s="49">
        <f>G700/(0.11*0.9*0.96*G701)</f>
        <v>23542.181165548125</v>
      </c>
      <c r="I699" s="11"/>
      <c r="J699" s="9"/>
      <c r="K699" s="10">
        <f t="shared" si="31"/>
        <v>0</v>
      </c>
      <c r="L699" s="58">
        <f t="shared" si="32"/>
        <v>-539.1</v>
      </c>
      <c r="M699" s="60"/>
      <c r="N699" s="61"/>
      <c r="O699" s="30"/>
    </row>
    <row r="700" spans="3:15" ht="25.8" x14ac:dyDescent="0.5">
      <c r="C700" s="15">
        <v>42915.916666666657</v>
      </c>
      <c r="D700" s="21">
        <v>494.65</v>
      </c>
      <c r="E700" s="19">
        <v>0</v>
      </c>
      <c r="F700" s="4">
        <f t="shared" si="30"/>
        <v>0</v>
      </c>
      <c r="G700" s="51">
        <f>SUM(D678:D701)</f>
        <v>16783.850000000002</v>
      </c>
      <c r="H700" s="49"/>
      <c r="I700" s="11"/>
      <c r="J700" s="9"/>
      <c r="K700" s="10">
        <f t="shared" si="31"/>
        <v>0</v>
      </c>
      <c r="L700" s="58">
        <f t="shared" si="32"/>
        <v>-494.65</v>
      </c>
      <c r="M700" s="60"/>
      <c r="N700" s="61"/>
      <c r="O700" s="30"/>
    </row>
    <row r="701" spans="3:15" ht="25.8" x14ac:dyDescent="0.5">
      <c r="C701" s="15">
        <v>42915.958333333343</v>
      </c>
      <c r="D701" s="21">
        <v>482.4</v>
      </c>
      <c r="E701" s="19">
        <v>0</v>
      </c>
      <c r="F701" s="4">
        <f t="shared" si="30"/>
        <v>0</v>
      </c>
      <c r="G701" s="52">
        <f>SUM(F678:F701)</f>
        <v>7.5013333333333332</v>
      </c>
      <c r="H701" s="49"/>
      <c r="I701" s="11"/>
      <c r="J701" s="9"/>
      <c r="K701" s="10">
        <f t="shared" si="31"/>
        <v>0</v>
      </c>
      <c r="L701" s="58">
        <f t="shared" si="32"/>
        <v>-482.4</v>
      </c>
      <c r="M701" s="60"/>
      <c r="N701" s="61"/>
      <c r="O701" s="30"/>
    </row>
    <row r="702" spans="3:15" ht="25.8" x14ac:dyDescent="0.5">
      <c r="C702" s="15">
        <v>42916</v>
      </c>
      <c r="D702" s="21">
        <v>458.05</v>
      </c>
      <c r="E702" s="19">
        <v>0</v>
      </c>
      <c r="F702" s="4">
        <f t="shared" si="30"/>
        <v>0</v>
      </c>
      <c r="G702" s="48"/>
      <c r="H702" s="49"/>
      <c r="I702" s="11"/>
      <c r="J702" s="9"/>
      <c r="K702" s="10">
        <f t="shared" si="31"/>
        <v>0</v>
      </c>
      <c r="L702" s="58">
        <f t="shared" si="32"/>
        <v>-458.05</v>
      </c>
      <c r="M702" s="60"/>
      <c r="N702" s="61"/>
      <c r="O702" s="30"/>
    </row>
    <row r="703" spans="3:15" ht="25.8" x14ac:dyDescent="0.5">
      <c r="C703" s="15">
        <v>42916.041666666657</v>
      </c>
      <c r="D703" s="21">
        <v>409.95</v>
      </c>
      <c r="E703" s="19">
        <v>0</v>
      </c>
      <c r="F703" s="4">
        <f t="shared" si="30"/>
        <v>0</v>
      </c>
      <c r="G703" s="48"/>
      <c r="H703" s="49"/>
      <c r="I703" s="11"/>
      <c r="J703" s="9"/>
      <c r="K703" s="10">
        <f t="shared" si="31"/>
        <v>0</v>
      </c>
      <c r="L703" s="58">
        <f t="shared" si="32"/>
        <v>-409.95</v>
      </c>
      <c r="M703" s="60"/>
      <c r="N703" s="61"/>
      <c r="O703" s="30"/>
    </row>
    <row r="704" spans="3:15" ht="25.8" x14ac:dyDescent="0.5">
      <c r="C704" s="15">
        <v>42916.083333333343</v>
      </c>
      <c r="D704" s="21">
        <v>403.55</v>
      </c>
      <c r="E704" s="19">
        <v>0</v>
      </c>
      <c r="F704" s="4">
        <f t="shared" si="30"/>
        <v>0</v>
      </c>
      <c r="G704" s="48"/>
      <c r="H704" s="49"/>
      <c r="I704" s="11"/>
      <c r="J704" s="9"/>
      <c r="K704" s="10">
        <f t="shared" si="31"/>
        <v>0</v>
      </c>
      <c r="L704" s="58">
        <f t="shared" si="32"/>
        <v>-403.55</v>
      </c>
      <c r="M704" s="60"/>
      <c r="N704" s="61"/>
      <c r="O704" s="30"/>
    </row>
    <row r="705" spans="3:15" ht="25.8" x14ac:dyDescent="0.5">
      <c r="C705" s="15">
        <v>42916.125</v>
      </c>
      <c r="D705" s="21">
        <v>389.8</v>
      </c>
      <c r="E705" s="19">
        <v>0</v>
      </c>
      <c r="F705" s="4">
        <f t="shared" si="30"/>
        <v>0</v>
      </c>
      <c r="G705" s="48"/>
      <c r="H705" s="49"/>
      <c r="I705" s="11"/>
      <c r="J705" s="9"/>
      <c r="K705" s="10">
        <f t="shared" si="31"/>
        <v>0</v>
      </c>
      <c r="L705" s="58">
        <f t="shared" si="32"/>
        <v>-389.8</v>
      </c>
      <c r="M705" s="60"/>
      <c r="N705" s="61"/>
      <c r="O705" s="30"/>
    </row>
    <row r="706" spans="3:15" ht="25.8" x14ac:dyDescent="0.5">
      <c r="C706" s="15">
        <v>42916.166666666657</v>
      </c>
      <c r="D706" s="21">
        <v>386.1</v>
      </c>
      <c r="E706" s="19">
        <v>0</v>
      </c>
      <c r="F706" s="4">
        <f t="shared" si="30"/>
        <v>0</v>
      </c>
      <c r="G706" s="48"/>
      <c r="H706" s="49"/>
      <c r="I706" s="11"/>
      <c r="J706" s="9"/>
      <c r="K706" s="10">
        <f t="shared" si="31"/>
        <v>0</v>
      </c>
      <c r="L706" s="58">
        <f t="shared" si="32"/>
        <v>-386.1</v>
      </c>
      <c r="M706" s="60"/>
      <c r="N706" s="61"/>
      <c r="O706" s="30"/>
    </row>
    <row r="707" spans="3:15" ht="25.8" x14ac:dyDescent="0.5">
      <c r="C707" s="15">
        <v>42916.208333333343</v>
      </c>
      <c r="D707" s="21">
        <v>403</v>
      </c>
      <c r="E707" s="19">
        <v>0</v>
      </c>
      <c r="F707" s="4">
        <f t="shared" si="30"/>
        <v>0</v>
      </c>
      <c r="G707" s="48"/>
      <c r="H707" s="49"/>
      <c r="I707" s="11"/>
      <c r="J707" s="9"/>
      <c r="K707" s="10">
        <f t="shared" si="31"/>
        <v>0</v>
      </c>
      <c r="L707" s="58">
        <f t="shared" si="32"/>
        <v>-403</v>
      </c>
      <c r="M707" s="60"/>
      <c r="N707" s="61"/>
      <c r="O707" s="30"/>
    </row>
    <row r="708" spans="3:15" ht="25.8" x14ac:dyDescent="0.5">
      <c r="C708" s="15">
        <v>42916.25</v>
      </c>
      <c r="D708" s="21">
        <v>406.7</v>
      </c>
      <c r="E708" s="19">
        <v>17.166666666666661</v>
      </c>
      <c r="F708" s="4">
        <f t="shared" si="30"/>
        <v>1.716666666666666E-2</v>
      </c>
      <c r="G708" s="48"/>
      <c r="H708" s="49"/>
      <c r="I708" s="11"/>
      <c r="J708" s="9"/>
      <c r="K708" s="10">
        <f t="shared" si="31"/>
        <v>30.646471679999987</v>
      </c>
      <c r="L708" s="58">
        <f t="shared" si="32"/>
        <v>-376.05352832</v>
      </c>
      <c r="M708" s="60"/>
      <c r="N708" s="61"/>
      <c r="O708" s="30"/>
    </row>
    <row r="709" spans="3:15" ht="25.8" x14ac:dyDescent="0.5">
      <c r="C709" s="15">
        <v>42916.291666666657</v>
      </c>
      <c r="D709" s="21">
        <v>538.9</v>
      </c>
      <c r="E709" s="19">
        <v>149</v>
      </c>
      <c r="F709" s="4">
        <f t="shared" si="30"/>
        <v>0.14899999999999999</v>
      </c>
      <c r="G709" s="48"/>
      <c r="H709" s="49"/>
      <c r="I709" s="11"/>
      <c r="J709" s="9"/>
      <c r="K709" s="10">
        <f t="shared" si="31"/>
        <v>265.99947263999996</v>
      </c>
      <c r="L709" s="58">
        <f t="shared" si="32"/>
        <v>-272.90052736000001</v>
      </c>
      <c r="M709" s="60"/>
      <c r="N709" s="61"/>
      <c r="O709" s="30"/>
    </row>
    <row r="710" spans="3:15" ht="25.8" x14ac:dyDescent="0.5">
      <c r="C710" s="15">
        <v>42916.333333333343</v>
      </c>
      <c r="D710" s="21">
        <v>718.3</v>
      </c>
      <c r="E710" s="19">
        <v>321.5</v>
      </c>
      <c r="F710" s="4">
        <f t="shared" si="30"/>
        <v>0.32150000000000001</v>
      </c>
      <c r="G710" s="48"/>
      <c r="H710" s="49"/>
      <c r="I710" s="11"/>
      <c r="J710" s="9"/>
      <c r="K710" s="10">
        <f t="shared" si="31"/>
        <v>573.95188224000003</v>
      </c>
      <c r="L710" s="58">
        <f t="shared" si="32"/>
        <v>-144.34811775999992</v>
      </c>
      <c r="M710" s="60"/>
      <c r="N710" s="61"/>
      <c r="O710" s="30"/>
    </row>
    <row r="711" spans="3:15" ht="25.8" x14ac:dyDescent="0.5">
      <c r="C711" s="15">
        <v>42916.375</v>
      </c>
      <c r="D711" s="21">
        <v>951.3</v>
      </c>
      <c r="E711" s="19">
        <v>496.33333333333331</v>
      </c>
      <c r="F711" s="4">
        <f t="shared" ref="F711:F725" si="33">E711/1000</f>
        <v>0.49633333333333329</v>
      </c>
      <c r="G711" s="48"/>
      <c r="H711" s="49"/>
      <c r="I711" s="11"/>
      <c r="J711" s="9"/>
      <c r="K711" s="10">
        <f t="shared" ref="K711:K725" si="34">0.11*0.9*0.96*18784*F711</f>
        <v>886.06983167999988</v>
      </c>
      <c r="L711" s="58">
        <f t="shared" ref="L711:L725" si="35">K711-D711</f>
        <v>-65.230168320000075</v>
      </c>
      <c r="M711" s="60"/>
      <c r="N711" s="61"/>
      <c r="O711" s="30"/>
    </row>
    <row r="712" spans="3:15" ht="25.8" x14ac:dyDescent="0.5">
      <c r="C712" s="15">
        <v>42916.416666666657</v>
      </c>
      <c r="D712" s="21">
        <v>1034.55</v>
      </c>
      <c r="E712" s="19">
        <v>652.5</v>
      </c>
      <c r="F712" s="4">
        <f t="shared" si="33"/>
        <v>0.65249999999999997</v>
      </c>
      <c r="G712" s="48"/>
      <c r="H712" s="49"/>
      <c r="I712" s="11"/>
      <c r="J712" s="9"/>
      <c r="K712" s="10">
        <f t="shared" si="34"/>
        <v>1164.8634623999999</v>
      </c>
      <c r="L712" s="58">
        <f t="shared" si="35"/>
        <v>130.31346239999993</v>
      </c>
      <c r="M712" s="60"/>
      <c r="N712" s="61"/>
      <c r="O712" s="30"/>
    </row>
    <row r="713" spans="3:15" ht="25.8" x14ac:dyDescent="0.5">
      <c r="C713" s="15">
        <v>42916.458333333343</v>
      </c>
      <c r="D713" s="21">
        <v>1128.5</v>
      </c>
      <c r="E713" s="19">
        <v>777.5</v>
      </c>
      <c r="F713" s="4">
        <f t="shared" si="33"/>
        <v>0.77749999999999997</v>
      </c>
      <c r="G713" s="48"/>
      <c r="H713" s="49"/>
      <c r="I713" s="11"/>
      <c r="J713" s="9"/>
      <c r="K713" s="10">
        <f t="shared" si="34"/>
        <v>1388.0173823999999</v>
      </c>
      <c r="L713" s="58">
        <f t="shared" si="35"/>
        <v>259.51738239999986</v>
      </c>
      <c r="M713" s="60"/>
      <c r="N713" s="61"/>
      <c r="O713" s="30"/>
    </row>
    <row r="714" spans="3:15" ht="25.8" x14ac:dyDescent="0.5">
      <c r="C714" s="15">
        <v>42916.5</v>
      </c>
      <c r="D714" s="21">
        <v>1354.3</v>
      </c>
      <c r="E714" s="19">
        <v>858.66666666666652</v>
      </c>
      <c r="F714" s="4">
        <f t="shared" si="33"/>
        <v>0.85866666666666647</v>
      </c>
      <c r="G714" s="48"/>
      <c r="H714" s="49"/>
      <c r="I714" s="11"/>
      <c r="J714" s="9"/>
      <c r="K714" s="10">
        <f t="shared" si="34"/>
        <v>1532.9186611199996</v>
      </c>
      <c r="L714" s="58">
        <f t="shared" si="35"/>
        <v>178.61866111999962</v>
      </c>
      <c r="M714" s="60"/>
      <c r="N714" s="61"/>
      <c r="O714" s="30"/>
    </row>
    <row r="715" spans="3:15" ht="25.8" x14ac:dyDescent="0.5">
      <c r="C715" s="15">
        <v>42916.541666666657</v>
      </c>
      <c r="D715" s="21">
        <v>1280.25</v>
      </c>
      <c r="E715" s="19">
        <v>890.66666666666652</v>
      </c>
      <c r="F715" s="4">
        <f t="shared" si="33"/>
        <v>0.8906666666666665</v>
      </c>
      <c r="G715" s="48"/>
      <c r="H715" s="49"/>
      <c r="I715" s="11"/>
      <c r="J715" s="9"/>
      <c r="K715" s="10">
        <f t="shared" si="34"/>
        <v>1590.0460646399997</v>
      </c>
      <c r="L715" s="58">
        <f t="shared" si="35"/>
        <v>309.79606463999971</v>
      </c>
      <c r="M715" s="60"/>
      <c r="N715" s="61"/>
      <c r="O715" s="30"/>
    </row>
    <row r="716" spans="3:15" ht="25.8" x14ac:dyDescent="0.5">
      <c r="C716" s="15">
        <v>42916.583333333343</v>
      </c>
      <c r="D716" s="21">
        <v>1190.1500000000001</v>
      </c>
      <c r="E716" s="19">
        <v>871.83333333333326</v>
      </c>
      <c r="F716" s="4">
        <f t="shared" si="33"/>
        <v>0.87183333333333324</v>
      </c>
      <c r="G716" s="48"/>
      <c r="H716" s="49"/>
      <c r="I716" s="11"/>
      <c r="J716" s="9"/>
      <c r="K716" s="10">
        <f t="shared" si="34"/>
        <v>1556.4242073599999</v>
      </c>
      <c r="L716" s="58">
        <f t="shared" si="35"/>
        <v>366.27420735999976</v>
      </c>
      <c r="M716" s="60"/>
      <c r="N716" s="61"/>
      <c r="O716" s="30"/>
    </row>
    <row r="717" spans="3:15" ht="25.8" x14ac:dyDescent="0.5">
      <c r="C717" s="15">
        <v>42916.625</v>
      </c>
      <c r="D717" s="21">
        <v>1029.1500000000001</v>
      </c>
      <c r="E717" s="19">
        <v>798.5</v>
      </c>
      <c r="F717" s="4">
        <f t="shared" si="33"/>
        <v>0.79849999999999999</v>
      </c>
      <c r="G717" s="48"/>
      <c r="H717" s="49"/>
      <c r="I717" s="11"/>
      <c r="J717" s="9"/>
      <c r="K717" s="10">
        <f t="shared" si="34"/>
        <v>1425.50724096</v>
      </c>
      <c r="L717" s="58">
        <f t="shared" si="35"/>
        <v>396.3572409599999</v>
      </c>
      <c r="M717" s="60"/>
      <c r="N717" s="61"/>
      <c r="O717" s="30"/>
    </row>
    <row r="718" spans="3:15" ht="25.8" x14ac:dyDescent="0.5">
      <c r="C718" s="15">
        <v>42916.666666666657</v>
      </c>
      <c r="D718" s="21">
        <v>880</v>
      </c>
      <c r="E718" s="19">
        <v>683.33333333333326</v>
      </c>
      <c r="F718" s="4">
        <f t="shared" si="33"/>
        <v>0.68333333333333324</v>
      </c>
      <c r="G718" s="48"/>
      <c r="H718" s="49"/>
      <c r="I718" s="11"/>
      <c r="J718" s="9"/>
      <c r="K718" s="10">
        <f t="shared" si="34"/>
        <v>1219.9080959999999</v>
      </c>
      <c r="L718" s="58">
        <f t="shared" si="35"/>
        <v>339.90809599999989</v>
      </c>
      <c r="M718" s="60"/>
      <c r="N718" s="61"/>
      <c r="O718" s="30"/>
    </row>
    <row r="719" spans="3:15" ht="25.8" x14ac:dyDescent="0.5">
      <c r="C719" s="15">
        <v>42916.708333333343</v>
      </c>
      <c r="D719" s="21">
        <v>795.1</v>
      </c>
      <c r="E719" s="19">
        <v>534.66666666666663</v>
      </c>
      <c r="F719" s="4">
        <f t="shared" si="33"/>
        <v>0.53466666666666662</v>
      </c>
      <c r="G719" s="48"/>
      <c r="H719" s="49"/>
      <c r="I719" s="11"/>
      <c r="J719" s="9"/>
      <c r="K719" s="10">
        <f t="shared" si="34"/>
        <v>954.50370047999991</v>
      </c>
      <c r="L719" s="58">
        <f t="shared" si="35"/>
        <v>159.40370047999988</v>
      </c>
      <c r="M719" s="60"/>
      <c r="N719" s="61"/>
      <c r="O719" s="30"/>
    </row>
    <row r="720" spans="3:15" ht="25.8" x14ac:dyDescent="0.5">
      <c r="C720" s="15">
        <v>42916.75</v>
      </c>
      <c r="D720" s="21">
        <v>889.2</v>
      </c>
      <c r="E720" s="19">
        <v>364.66666666666657</v>
      </c>
      <c r="F720" s="4">
        <f t="shared" si="33"/>
        <v>0.36466666666666658</v>
      </c>
      <c r="G720" s="48"/>
      <c r="H720" s="49"/>
      <c r="I720" s="11"/>
      <c r="J720" s="9"/>
      <c r="K720" s="10">
        <f t="shared" si="34"/>
        <v>651.01436927999987</v>
      </c>
      <c r="L720" s="58">
        <f t="shared" si="35"/>
        <v>-238.18563072000018</v>
      </c>
      <c r="M720" s="62">
        <f>SUM(L710:L720)</f>
        <v>1692.4248985599984</v>
      </c>
      <c r="N720" s="61"/>
      <c r="O720" s="30"/>
    </row>
    <row r="721" spans="3:15" ht="25.8" x14ac:dyDescent="0.5">
      <c r="C721" s="15">
        <v>42916.791666666657</v>
      </c>
      <c r="D721" s="21">
        <v>666.25</v>
      </c>
      <c r="E721" s="19">
        <v>189.5</v>
      </c>
      <c r="F721" s="4">
        <f t="shared" si="33"/>
        <v>0.1895</v>
      </c>
      <c r="G721" s="48"/>
      <c r="H721" s="49"/>
      <c r="I721" s="11"/>
      <c r="J721" s="9"/>
      <c r="K721" s="10">
        <f t="shared" si="34"/>
        <v>338.30134271999998</v>
      </c>
      <c r="L721" s="58">
        <f t="shared" si="35"/>
        <v>-327.94865728000002</v>
      </c>
      <c r="M721" s="62">
        <f>ABS(SUM(L721:L725,L702:L709))</f>
        <v>5561.2540755199998</v>
      </c>
      <c r="N721" s="63">
        <f>MAX(M720:M721)</f>
        <v>5561.2540755199998</v>
      </c>
      <c r="O721" s="30"/>
    </row>
    <row r="722" spans="3:15" ht="25.8" x14ac:dyDescent="0.5">
      <c r="C722" s="15">
        <v>42916.833333333343</v>
      </c>
      <c r="D722" s="21">
        <v>603.70000000000005</v>
      </c>
      <c r="E722" s="19">
        <v>37.333333333333329</v>
      </c>
      <c r="F722" s="4">
        <f t="shared" si="33"/>
        <v>3.7333333333333329E-2</v>
      </c>
      <c r="G722" s="50" t="s">
        <v>26</v>
      </c>
      <c r="H722" s="49"/>
      <c r="I722" s="11"/>
      <c r="J722" s="9"/>
      <c r="K722" s="10">
        <f t="shared" si="34"/>
        <v>66.648637439999987</v>
      </c>
      <c r="L722" s="58">
        <f t="shared" si="35"/>
        <v>-537.05136256000003</v>
      </c>
      <c r="M722" s="60"/>
      <c r="N722" s="61"/>
      <c r="O722" s="30"/>
    </row>
    <row r="723" spans="3:15" ht="25.8" x14ac:dyDescent="0.5">
      <c r="C723" s="15">
        <v>42916.875</v>
      </c>
      <c r="D723" s="21">
        <v>582.6</v>
      </c>
      <c r="E723" s="19">
        <v>0</v>
      </c>
      <c r="F723" s="4">
        <f t="shared" si="33"/>
        <v>0</v>
      </c>
      <c r="G723" s="48">
        <f>G724/(0.11*0.96*0.9*G725)</f>
        <v>24109.983257860455</v>
      </c>
      <c r="H723" s="49">
        <f>G724/(0.11*0.9*0.96*G725)</f>
        <v>24109.983257860455</v>
      </c>
      <c r="I723" s="11"/>
      <c r="J723" s="9"/>
      <c r="K723" s="10">
        <f t="shared" si="34"/>
        <v>0</v>
      </c>
      <c r="L723" s="58">
        <f t="shared" si="35"/>
        <v>-582.6</v>
      </c>
      <c r="M723" s="60"/>
      <c r="N723" s="61"/>
      <c r="O723" s="30"/>
    </row>
    <row r="724" spans="3:15" ht="25.8" x14ac:dyDescent="0.5">
      <c r="C724" s="15">
        <v>42916.916666666657</v>
      </c>
      <c r="D724" s="21">
        <v>530.75</v>
      </c>
      <c r="E724" s="19">
        <v>0</v>
      </c>
      <c r="F724" s="4">
        <f t="shared" si="33"/>
        <v>0</v>
      </c>
      <c r="G724" s="51">
        <f>SUM(D702:D725)</f>
        <v>17513.650000000001</v>
      </c>
      <c r="H724" s="49"/>
      <c r="I724" s="11"/>
      <c r="J724" s="9"/>
      <c r="K724" s="10">
        <f t="shared" si="34"/>
        <v>0</v>
      </c>
      <c r="L724" s="58">
        <f t="shared" si="35"/>
        <v>-530.75</v>
      </c>
      <c r="M724" s="60"/>
      <c r="N724" s="61"/>
      <c r="O724" s="30"/>
    </row>
    <row r="725" spans="3:15" ht="25.8" x14ac:dyDescent="0.5">
      <c r="C725" s="15">
        <v>42916.958333333343</v>
      </c>
      <c r="D725" s="21">
        <v>483.5</v>
      </c>
      <c r="E725" s="19">
        <v>0</v>
      </c>
      <c r="F725" s="4">
        <f t="shared" si="33"/>
        <v>0</v>
      </c>
      <c r="G725" s="52">
        <f>SUM(F702:F725)</f>
        <v>7.6431666666666649</v>
      </c>
      <c r="H725" s="49"/>
      <c r="I725" s="11"/>
      <c r="J725" s="9"/>
      <c r="K725" s="10">
        <f t="shared" si="34"/>
        <v>0</v>
      </c>
      <c r="L725" s="58">
        <f t="shared" si="35"/>
        <v>-483.5</v>
      </c>
      <c r="M725" s="60"/>
      <c r="N725" s="61"/>
      <c r="O725" s="30"/>
    </row>
    <row r="726" spans="3:15" ht="25.8" x14ac:dyDescent="0.5">
      <c r="G726" s="48"/>
      <c r="H726" s="49"/>
      <c r="I726" s="11"/>
      <c r="J726" s="9"/>
      <c r="K726" s="10"/>
      <c r="L726" s="57"/>
      <c r="M726" s="9"/>
      <c r="N726" s="10"/>
      <c r="O726" s="30"/>
    </row>
    <row r="727" spans="3:15" ht="25.8" x14ac:dyDescent="0.5">
      <c r="G727" s="48"/>
      <c r="H727" s="49"/>
      <c r="I727" s="11"/>
      <c r="J727" s="9"/>
      <c r="K727" s="10"/>
      <c r="L727" s="57"/>
      <c r="M727" s="9"/>
      <c r="N727" s="10">
        <f>MAX(N6:N725)</f>
        <v>9201.7199756799982</v>
      </c>
      <c r="O727" s="30" t="s">
        <v>28</v>
      </c>
    </row>
    <row r="728" spans="3:15" ht="25.8" x14ac:dyDescent="0.5">
      <c r="G728" s="48"/>
      <c r="H728" s="49"/>
      <c r="I728" s="11"/>
      <c r="J728" s="9"/>
      <c r="K728" s="10"/>
      <c r="L728" s="57"/>
      <c r="M728" s="9"/>
      <c r="N728" s="10"/>
      <c r="O728" s="30"/>
    </row>
    <row r="729" spans="3:15" ht="25.8" x14ac:dyDescent="0.5">
      <c r="G729" s="48"/>
      <c r="H729" s="49"/>
      <c r="I729" s="11"/>
      <c r="J729" s="9"/>
      <c r="K729" s="10"/>
      <c r="L729" s="57"/>
      <c r="M729" s="9"/>
      <c r="N729" s="10"/>
      <c r="O729" s="30"/>
    </row>
    <row r="730" spans="3:15" ht="25.8" x14ac:dyDescent="0.5">
      <c r="G730" s="48"/>
      <c r="H730" s="49"/>
      <c r="I730" s="11"/>
      <c r="J730" s="9"/>
      <c r="K730" s="10"/>
      <c r="L730" s="57"/>
      <c r="M730" s="9"/>
      <c r="N730" s="10"/>
      <c r="O730" s="30"/>
    </row>
    <row r="731" spans="3:15" ht="25.8" x14ac:dyDescent="0.5">
      <c r="G731" s="48"/>
      <c r="H731" s="49"/>
      <c r="I731" s="11"/>
      <c r="J731" s="9"/>
      <c r="K731" s="10"/>
      <c r="L731" s="57"/>
      <c r="M731" s="9"/>
      <c r="N731" s="10"/>
      <c r="O731" s="30"/>
    </row>
    <row r="732" spans="3:15" ht="25.8" x14ac:dyDescent="0.5">
      <c r="G732" s="48"/>
      <c r="H732" s="49"/>
      <c r="I732" s="11"/>
      <c r="J732" s="9"/>
      <c r="K732" s="10"/>
      <c r="L732" s="57"/>
      <c r="M732" s="9"/>
      <c r="N732" s="10"/>
      <c r="O732" s="30"/>
    </row>
    <row r="733" spans="3:15" ht="25.8" x14ac:dyDescent="0.5">
      <c r="G733" s="48"/>
      <c r="H733" s="49"/>
      <c r="I733" s="11"/>
      <c r="J733" s="9"/>
      <c r="K733" s="10"/>
      <c r="L733" s="57"/>
      <c r="M733" s="9"/>
      <c r="N733" s="10"/>
      <c r="O733" s="30"/>
    </row>
    <row r="734" spans="3:15" ht="25.8" x14ac:dyDescent="0.5">
      <c r="G734" s="48"/>
      <c r="H734" s="49"/>
      <c r="I734" s="11"/>
      <c r="J734" s="9"/>
      <c r="K734" s="10"/>
      <c r="L734" s="57"/>
      <c r="M734" s="9"/>
      <c r="N734" s="10"/>
      <c r="O734" s="30"/>
    </row>
    <row r="735" spans="3:15" ht="25.8" x14ac:dyDescent="0.5">
      <c r="G735" s="48"/>
      <c r="H735" s="49"/>
      <c r="I735" s="11"/>
      <c r="J735" s="9"/>
      <c r="K735" s="10"/>
      <c r="L735" s="57"/>
      <c r="M735" s="9"/>
      <c r="N735" s="10"/>
      <c r="O735" s="30"/>
    </row>
    <row r="736" spans="3:15" ht="25.8" x14ac:dyDescent="0.5">
      <c r="G736" s="48"/>
      <c r="H736" s="49"/>
      <c r="I736" s="11"/>
      <c r="J736" s="9"/>
      <c r="K736" s="10"/>
      <c r="L736" s="57"/>
      <c r="M736" s="9"/>
      <c r="N736" s="10"/>
      <c r="O736" s="30"/>
    </row>
    <row r="737" spans="7:15" ht="25.8" x14ac:dyDescent="0.5">
      <c r="G737" s="48"/>
      <c r="H737" s="49"/>
      <c r="I737" s="11"/>
      <c r="J737" s="9"/>
      <c r="K737" s="10"/>
      <c r="L737" s="57"/>
      <c r="M737" s="9"/>
      <c r="N737" s="10"/>
      <c r="O737" s="30"/>
    </row>
    <row r="738" spans="7:15" ht="25.8" x14ac:dyDescent="0.5">
      <c r="G738" s="48"/>
      <c r="H738" s="49"/>
      <c r="I738" s="11"/>
      <c r="J738" s="9"/>
      <c r="K738" s="10"/>
      <c r="L738" s="57"/>
      <c r="M738" s="9"/>
      <c r="N738" s="10"/>
      <c r="O738" s="30"/>
    </row>
    <row r="739" spans="7:15" ht="25.8" x14ac:dyDescent="0.5">
      <c r="G739" s="48"/>
      <c r="H739" s="49"/>
      <c r="I739" s="11"/>
      <c r="J739" s="9"/>
      <c r="K739" s="10"/>
      <c r="L739" s="57"/>
      <c r="M739" s="9"/>
      <c r="N739" s="10"/>
      <c r="O739" s="30"/>
    </row>
    <row r="740" spans="7:15" ht="25.8" x14ac:dyDescent="0.5">
      <c r="G740" s="48"/>
      <c r="H740" s="49"/>
      <c r="I740" s="11"/>
      <c r="J740" s="9"/>
      <c r="K740" s="10"/>
      <c r="L740" s="57"/>
      <c r="M740" s="9"/>
      <c r="N740" s="10"/>
      <c r="O740" s="30"/>
    </row>
    <row r="741" spans="7:15" ht="25.8" x14ac:dyDescent="0.5">
      <c r="G741" s="48"/>
      <c r="H741" s="49"/>
      <c r="I741" s="11"/>
      <c r="J741" s="9"/>
      <c r="K741" s="10"/>
      <c r="L741" s="57"/>
      <c r="M741" s="9"/>
      <c r="N741" s="10"/>
      <c r="O741" s="30"/>
    </row>
    <row r="742" spans="7:15" ht="25.8" x14ac:dyDescent="0.5">
      <c r="G742" s="48"/>
      <c r="H742" s="49"/>
      <c r="I742" s="11"/>
      <c r="J742" s="9"/>
      <c r="K742" s="10"/>
      <c r="L742" s="57"/>
      <c r="M742" s="9"/>
      <c r="N742" s="10"/>
      <c r="O742" s="30"/>
    </row>
    <row r="743" spans="7:15" ht="25.8" x14ac:dyDescent="0.5">
      <c r="G743" s="48"/>
      <c r="H743" s="49"/>
      <c r="I743" s="11"/>
      <c r="J743" s="9"/>
      <c r="K743" s="10"/>
      <c r="L743" s="57"/>
      <c r="M743" s="9"/>
      <c r="N743" s="10"/>
      <c r="O743" s="30"/>
    </row>
    <row r="744" spans="7:15" ht="25.8" x14ac:dyDescent="0.5">
      <c r="G744" s="48"/>
      <c r="H744" s="49"/>
      <c r="I744" s="11"/>
      <c r="J744" s="9"/>
      <c r="K744" s="10"/>
      <c r="L744" s="57"/>
      <c r="M744" s="9"/>
      <c r="N744" s="10"/>
      <c r="O744" s="30"/>
    </row>
    <row r="745" spans="7:15" ht="25.8" x14ac:dyDescent="0.5">
      <c r="G745" s="48"/>
      <c r="H745" s="49"/>
      <c r="I745" s="11"/>
      <c r="J745" s="9"/>
      <c r="K745" s="10"/>
      <c r="L745" s="57"/>
      <c r="M745" s="9"/>
      <c r="N745" s="10"/>
      <c r="O745" s="30"/>
    </row>
    <row r="746" spans="7:15" ht="25.8" x14ac:dyDescent="0.5">
      <c r="G746" s="50"/>
      <c r="H746" s="49"/>
      <c r="I746" s="11"/>
      <c r="J746" s="9"/>
      <c r="K746" s="10"/>
      <c r="L746" s="57"/>
      <c r="M746" s="9"/>
      <c r="N746" s="10"/>
      <c r="O746" s="30"/>
    </row>
    <row r="747" spans="7:15" ht="25.8" x14ac:dyDescent="0.5">
      <c r="G747" s="48"/>
      <c r="H747" s="49"/>
      <c r="I747" s="11"/>
      <c r="J747" s="9"/>
      <c r="K747" s="10"/>
      <c r="L747" s="57"/>
      <c r="M747" s="9"/>
      <c r="N747" s="10"/>
      <c r="O747" s="30"/>
    </row>
    <row r="748" spans="7:15" ht="25.8" x14ac:dyDescent="0.5">
      <c r="G748" s="51"/>
      <c r="H748" s="49"/>
      <c r="I748" s="11"/>
      <c r="J748" s="9"/>
      <c r="K748" s="10"/>
      <c r="L748" s="57"/>
      <c r="M748" s="9"/>
      <c r="N748" s="10"/>
      <c r="O748" s="30"/>
    </row>
    <row r="749" spans="7:15" ht="25.8" x14ac:dyDescent="0.5">
      <c r="G749" s="52"/>
      <c r="H749" s="49"/>
      <c r="I749" s="11"/>
      <c r="J749" s="9"/>
      <c r="K749" s="10"/>
      <c r="L749" s="57"/>
      <c r="M749" s="9"/>
      <c r="N749" s="10"/>
      <c r="O749" s="30"/>
    </row>
    <row r="750" spans="7:15" ht="25.8" x14ac:dyDescent="0.5">
      <c r="G750" s="48"/>
      <c r="H750" s="49"/>
      <c r="I750" s="11"/>
      <c r="J750" s="9"/>
      <c r="K750" s="10"/>
      <c r="L750" s="57"/>
      <c r="M750" s="9"/>
      <c r="N750" s="10"/>
      <c r="O750" s="30"/>
    </row>
    <row r="751" spans="7:15" ht="25.8" x14ac:dyDescent="0.5">
      <c r="G751" s="48"/>
      <c r="H751" s="49"/>
      <c r="I751" s="11"/>
      <c r="J751" s="9"/>
      <c r="K751" s="10"/>
      <c r="L751" s="57"/>
      <c r="M751" s="9"/>
      <c r="N751" s="10"/>
      <c r="O751" s="30"/>
    </row>
    <row r="752" spans="7:15" ht="25.8" x14ac:dyDescent="0.5">
      <c r="G752" s="48"/>
      <c r="H752" s="49"/>
      <c r="I752" s="11"/>
      <c r="J752" s="9"/>
      <c r="K752" s="10"/>
      <c r="L752" s="57"/>
      <c r="M752" s="9"/>
      <c r="N752" s="10"/>
      <c r="O752" s="30"/>
    </row>
    <row r="753" spans="7:15" ht="25.8" x14ac:dyDescent="0.5">
      <c r="G753" s="48"/>
      <c r="H753" s="49"/>
      <c r="I753" s="11"/>
      <c r="J753" s="9"/>
      <c r="K753" s="10"/>
      <c r="L753" s="57"/>
      <c r="M753" s="9"/>
      <c r="N753" s="10"/>
      <c r="O753" s="30"/>
    </row>
    <row r="754" spans="7:15" ht="25.8" x14ac:dyDescent="0.5">
      <c r="G754" s="48"/>
      <c r="H754" s="49"/>
      <c r="I754" s="11"/>
      <c r="J754" s="9"/>
      <c r="K754" s="10"/>
      <c r="L754" s="57"/>
      <c r="M754" s="9"/>
      <c r="N754" s="10"/>
      <c r="O754" s="30"/>
    </row>
    <row r="755" spans="7:15" ht="25.8" x14ac:dyDescent="0.5">
      <c r="G755" s="48"/>
      <c r="H755" s="49"/>
      <c r="I755" s="11"/>
      <c r="J755" s="9"/>
      <c r="K755" s="10"/>
      <c r="L755" s="57"/>
      <c r="M755" s="9"/>
      <c r="N755" s="10"/>
      <c r="O755" s="30"/>
    </row>
    <row r="756" spans="7:15" ht="25.8" x14ac:dyDescent="0.5">
      <c r="G756" s="48"/>
      <c r="H756" s="49"/>
      <c r="I756" s="11"/>
      <c r="J756" s="9"/>
      <c r="K756" s="10"/>
      <c r="L756" s="57"/>
      <c r="M756" s="9"/>
      <c r="N756" s="10"/>
      <c r="O756" s="30"/>
    </row>
    <row r="757" spans="7:15" ht="25.8" x14ac:dyDescent="0.5">
      <c r="G757" s="48"/>
      <c r="H757" s="49"/>
      <c r="I757" s="11"/>
      <c r="J757" s="9"/>
      <c r="K757" s="10"/>
      <c r="L757" s="57"/>
      <c r="M757" s="9"/>
      <c r="N757" s="10"/>
      <c r="O757" s="30"/>
    </row>
    <row r="758" spans="7:15" ht="25.8" x14ac:dyDescent="0.5">
      <c r="G758" s="48"/>
      <c r="H758" s="49"/>
      <c r="I758" s="11"/>
      <c r="J758" s="9"/>
      <c r="K758" s="10"/>
      <c r="L758" s="57"/>
      <c r="M758" s="9"/>
      <c r="N758" s="10"/>
      <c r="O758" s="30"/>
    </row>
    <row r="759" spans="7:15" ht="25.8" x14ac:dyDescent="0.5">
      <c r="G759" s="48"/>
      <c r="H759" s="49"/>
      <c r="I759" s="11"/>
      <c r="J759" s="9"/>
      <c r="K759" s="10"/>
      <c r="L759" s="57"/>
      <c r="M759" s="9"/>
      <c r="N759" s="10"/>
      <c r="O759" s="30"/>
    </row>
    <row r="760" spans="7:15" ht="25.8" x14ac:dyDescent="0.5">
      <c r="G760" s="48"/>
      <c r="H760" s="49"/>
      <c r="I760" s="11"/>
      <c r="J760" s="9"/>
      <c r="K760" s="10"/>
      <c r="L760" s="57"/>
      <c r="M760" s="9"/>
      <c r="N760" s="10"/>
      <c r="O760" s="30"/>
    </row>
    <row r="761" spans="7:15" ht="25.8" x14ac:dyDescent="0.5">
      <c r="G761" s="48"/>
      <c r="H761" s="49"/>
      <c r="I761" s="11"/>
      <c r="J761" s="9"/>
      <c r="K761" s="10"/>
      <c r="L761" s="57"/>
      <c r="M761" s="9"/>
      <c r="N761" s="10"/>
      <c r="O761" s="30"/>
    </row>
    <row r="762" spans="7:15" ht="25.8" x14ac:dyDescent="0.5">
      <c r="G762" s="48"/>
      <c r="H762" s="49"/>
      <c r="I762" s="11"/>
      <c r="J762" s="9"/>
      <c r="K762" s="10"/>
      <c r="L762" s="57"/>
      <c r="M762" s="9"/>
      <c r="N762" s="10"/>
      <c r="O762" s="30"/>
    </row>
    <row r="763" spans="7:15" ht="25.8" x14ac:dyDescent="0.5">
      <c r="G763" s="48"/>
      <c r="H763" s="49"/>
      <c r="I763" s="11"/>
      <c r="J763" s="9"/>
      <c r="K763" s="10"/>
      <c r="L763" s="57"/>
      <c r="M763" s="9"/>
      <c r="N763" s="10"/>
      <c r="O763" s="30"/>
    </row>
    <row r="764" spans="7:15" ht="25.8" x14ac:dyDescent="0.5">
      <c r="G764" s="48"/>
      <c r="H764" s="49"/>
      <c r="I764" s="11"/>
      <c r="J764" s="9"/>
      <c r="K764" s="10"/>
      <c r="L764" s="57"/>
      <c r="M764" s="9"/>
      <c r="N764" s="10"/>
      <c r="O764" s="30"/>
    </row>
    <row r="765" spans="7:15" ht="25.8" x14ac:dyDescent="0.5">
      <c r="G765" s="48"/>
      <c r="H765" s="49"/>
      <c r="I765" s="11"/>
      <c r="J765" s="9"/>
      <c r="K765" s="10"/>
      <c r="L765" s="57"/>
      <c r="M765" s="9"/>
      <c r="N765" s="10"/>
      <c r="O765" s="30"/>
    </row>
    <row r="766" spans="7:15" ht="25.8" x14ac:dyDescent="0.5">
      <c r="G766" s="48"/>
      <c r="H766" s="49"/>
      <c r="I766" s="11"/>
      <c r="J766" s="9"/>
      <c r="K766" s="10"/>
      <c r="L766" s="57"/>
      <c r="M766" s="9"/>
      <c r="N766" s="10"/>
      <c r="O766" s="30"/>
    </row>
    <row r="767" spans="7:15" ht="25.8" x14ac:dyDescent="0.5">
      <c r="G767" s="48"/>
      <c r="H767" s="49"/>
      <c r="I767" s="11"/>
      <c r="J767" s="9"/>
      <c r="K767" s="10"/>
      <c r="L767" s="57"/>
      <c r="M767" s="9"/>
      <c r="N767" s="10"/>
      <c r="O767" s="30"/>
    </row>
    <row r="768" spans="7:15" ht="25.8" x14ac:dyDescent="0.5">
      <c r="G768" s="48"/>
      <c r="H768" s="49"/>
      <c r="I768" s="11"/>
      <c r="J768" s="9"/>
      <c r="K768" s="10"/>
      <c r="L768" s="57"/>
      <c r="M768" s="9"/>
      <c r="N768" s="10"/>
      <c r="O768" s="30"/>
    </row>
    <row r="769" spans="7:15" ht="25.8" x14ac:dyDescent="0.5">
      <c r="G769" s="48"/>
      <c r="H769" s="49"/>
      <c r="I769" s="11"/>
      <c r="J769" s="9"/>
      <c r="K769" s="10"/>
      <c r="L769" s="57"/>
      <c r="M769" s="9"/>
      <c r="N769" s="10"/>
      <c r="O769" s="30"/>
    </row>
    <row r="770" spans="7:15" ht="25.8" x14ac:dyDescent="0.5">
      <c r="G770" s="50"/>
      <c r="H770" s="49"/>
      <c r="I770" s="11"/>
      <c r="J770" s="9"/>
      <c r="K770" s="10"/>
      <c r="L770" s="57"/>
      <c r="M770" s="9"/>
      <c r="N770" s="10"/>
      <c r="O770" s="30"/>
    </row>
    <row r="771" spans="7:15" ht="25.8" x14ac:dyDescent="0.5">
      <c r="G771" s="48"/>
      <c r="H771" s="49"/>
      <c r="I771" s="11"/>
      <c r="J771" s="9"/>
      <c r="K771" s="10"/>
      <c r="L771" s="57"/>
      <c r="M771" s="9"/>
      <c r="N771" s="10"/>
      <c r="O771" s="30"/>
    </row>
    <row r="772" spans="7:15" ht="25.8" x14ac:dyDescent="0.5">
      <c r="G772" s="51"/>
      <c r="H772" s="49"/>
      <c r="I772" s="11"/>
      <c r="J772" s="9"/>
      <c r="K772" s="10"/>
      <c r="L772" s="57"/>
      <c r="M772" s="9"/>
      <c r="N772" s="10"/>
      <c r="O772" s="30"/>
    </row>
    <row r="773" spans="7:15" ht="25.8" x14ac:dyDescent="0.5">
      <c r="G773" s="52"/>
      <c r="H773" s="49"/>
      <c r="I773" s="11"/>
      <c r="J773" s="9"/>
      <c r="K773" s="10"/>
      <c r="L773" s="57"/>
      <c r="M773" s="9"/>
      <c r="N773" s="10"/>
      <c r="O773" s="30"/>
    </row>
    <row r="774" spans="7:15" ht="25.8" x14ac:dyDescent="0.5">
      <c r="G774" s="29"/>
      <c r="H774" s="23"/>
      <c r="I774" s="11"/>
      <c r="J774" s="9"/>
      <c r="K774" s="10"/>
      <c r="L774" s="57"/>
      <c r="M774" s="9"/>
      <c r="N774" s="10"/>
      <c r="O774" s="30"/>
    </row>
    <row r="775" spans="7:15" ht="25.8" x14ac:dyDescent="0.5">
      <c r="G775" s="29"/>
      <c r="H775" s="23"/>
      <c r="I775" s="11"/>
      <c r="J775" s="9"/>
      <c r="K775" s="10"/>
      <c r="L775" s="57"/>
      <c r="M775" s="9"/>
      <c r="N775" s="10"/>
      <c r="O775" s="30"/>
    </row>
    <row r="776" spans="7:15" ht="25.8" x14ac:dyDescent="0.5">
      <c r="G776" s="29"/>
      <c r="H776" s="23"/>
      <c r="I776" s="11"/>
      <c r="J776" s="9"/>
      <c r="K776" s="10"/>
      <c r="L776" s="57"/>
      <c r="M776" s="9"/>
      <c r="N776" s="10"/>
      <c r="O776" s="30"/>
    </row>
    <row r="777" spans="7:15" ht="25.8" x14ac:dyDescent="0.5">
      <c r="G777" s="29"/>
      <c r="H777" s="23"/>
      <c r="I777" s="11"/>
      <c r="J777" s="9"/>
      <c r="K777" s="10"/>
      <c r="L777" s="57"/>
      <c r="M777" s="9"/>
      <c r="N777" s="10"/>
      <c r="O777" s="30"/>
    </row>
    <row r="778" spans="7:15" ht="25.8" x14ac:dyDescent="0.5">
      <c r="G778" s="29"/>
      <c r="H778" s="23"/>
      <c r="I778" s="11"/>
      <c r="J778" s="9"/>
      <c r="K778" s="10"/>
      <c r="L778" s="57"/>
      <c r="M778" s="9"/>
      <c r="N778" s="10"/>
      <c r="O778" s="30"/>
    </row>
    <row r="779" spans="7:15" ht="25.8" x14ac:dyDescent="0.5">
      <c r="G779" s="29"/>
      <c r="H779" s="23"/>
      <c r="I779" s="11"/>
      <c r="J779" s="9"/>
      <c r="K779" s="10"/>
      <c r="L779" s="57"/>
      <c r="M779" s="9"/>
      <c r="N779" s="10"/>
      <c r="O779" s="30"/>
    </row>
    <row r="780" spans="7:15" ht="25.8" x14ac:dyDescent="0.5">
      <c r="G780" s="29"/>
      <c r="H780" s="23"/>
      <c r="I780" s="11"/>
      <c r="J780" s="9"/>
      <c r="K780" s="10"/>
      <c r="L780" s="57"/>
      <c r="M780" s="9"/>
      <c r="N780" s="10"/>
      <c r="O780" s="30"/>
    </row>
    <row r="781" spans="7:15" ht="25.8" x14ac:dyDescent="0.5">
      <c r="G781" s="29"/>
      <c r="H781" s="23"/>
      <c r="I781" s="11"/>
      <c r="J781" s="9"/>
      <c r="K781" s="10"/>
      <c r="L781" s="57"/>
      <c r="M781" s="9"/>
      <c r="N781" s="10"/>
      <c r="O781" s="30"/>
    </row>
    <row r="782" spans="7:15" ht="25.8" x14ac:dyDescent="0.5">
      <c r="G782" s="29"/>
      <c r="H782" s="23"/>
      <c r="I782" s="11"/>
      <c r="J782" s="9"/>
      <c r="K782" s="10"/>
      <c r="L782" s="57"/>
      <c r="M782" s="9"/>
      <c r="N782" s="10"/>
      <c r="O782" s="30"/>
    </row>
    <row r="783" spans="7:15" ht="25.8" x14ac:dyDescent="0.5">
      <c r="G783" s="29"/>
      <c r="H783" s="23"/>
      <c r="I783" s="11"/>
      <c r="J783" s="9"/>
      <c r="K783" s="10"/>
      <c r="L783" s="57"/>
      <c r="M783" s="9"/>
      <c r="N783" s="10"/>
      <c r="O783" s="30"/>
    </row>
    <row r="784" spans="7:15" ht="25.8" x14ac:dyDescent="0.5">
      <c r="G784" s="29"/>
      <c r="H784" s="23"/>
      <c r="I784" s="11"/>
      <c r="J784" s="9"/>
      <c r="K784" s="10"/>
      <c r="L784" s="57"/>
      <c r="M784" s="9"/>
      <c r="N784" s="10"/>
      <c r="O784" s="30"/>
    </row>
    <row r="785" spans="7:15" ht="25.8" x14ac:dyDescent="0.5">
      <c r="G785" s="29"/>
      <c r="H785" s="23"/>
      <c r="I785" s="11"/>
      <c r="J785" s="9"/>
      <c r="K785" s="10"/>
      <c r="L785" s="57"/>
      <c r="M785" s="9"/>
      <c r="N785" s="10"/>
      <c r="O785" s="30"/>
    </row>
    <row r="786" spans="7:15" ht="25.8" x14ac:dyDescent="0.5">
      <c r="G786" s="29"/>
      <c r="H786" s="23"/>
      <c r="I786" s="11"/>
      <c r="J786" s="9"/>
      <c r="K786" s="10"/>
      <c r="L786" s="57"/>
      <c r="M786" s="9"/>
      <c r="N786" s="10"/>
      <c r="O786" s="30"/>
    </row>
    <row r="787" spans="7:15" ht="25.8" x14ac:dyDescent="0.5">
      <c r="G787" s="29"/>
      <c r="H787" s="23"/>
      <c r="I787" s="11"/>
      <c r="J787" s="9"/>
      <c r="K787" s="10"/>
      <c r="L787" s="57"/>
      <c r="M787" s="9"/>
      <c r="N787" s="10"/>
    </row>
  </sheetData>
  <mergeCells count="3">
    <mergeCell ref="C1:G1"/>
    <mergeCell ref="H1:K1"/>
    <mergeCell ref="C2:G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S31"/>
  <sheetViews>
    <sheetView workbookViewId="0">
      <selection activeCell="A22" sqref="A22:D22"/>
    </sheetView>
  </sheetViews>
  <sheetFormatPr defaultRowHeight="14.4" x14ac:dyDescent="0.3"/>
  <cols>
    <col min="1" max="2" width="8.88671875" customWidth="1"/>
    <col min="4" max="4" width="13.6640625" customWidth="1"/>
    <col min="5" max="5" width="6.5546875" style="2" customWidth="1"/>
    <col min="10" max="10" width="6.5546875" style="2" customWidth="1"/>
    <col min="15" max="15" width="6.5546875" style="2" customWidth="1"/>
    <col min="19" max="19" width="12.88671875" customWidth="1"/>
  </cols>
  <sheetData>
    <row r="6" spans="1:19" ht="28.8" x14ac:dyDescent="0.3">
      <c r="A6" s="42" t="s">
        <v>0</v>
      </c>
      <c r="B6" s="42"/>
      <c r="C6" s="42"/>
      <c r="D6" s="42"/>
      <c r="E6" s="1"/>
      <c r="F6" s="42" t="s">
        <v>1</v>
      </c>
      <c r="G6" s="42"/>
      <c r="H6" s="42"/>
      <c r="I6" s="42"/>
      <c r="J6" s="1"/>
      <c r="K6" s="42" t="s">
        <v>2</v>
      </c>
      <c r="L6" s="42"/>
      <c r="M6" s="42"/>
      <c r="N6" s="42"/>
      <c r="O6" s="1"/>
      <c r="P6" s="42" t="s">
        <v>3</v>
      </c>
      <c r="Q6" s="42"/>
      <c r="R6" s="42"/>
      <c r="S6" s="42"/>
    </row>
    <row r="8" spans="1:19" ht="24.6" x14ac:dyDescent="0.4">
      <c r="A8" s="40" t="s">
        <v>4</v>
      </c>
      <c r="B8" s="40"/>
      <c r="C8" s="40"/>
      <c r="D8" s="41"/>
      <c r="F8" s="40" t="s">
        <v>5</v>
      </c>
      <c r="G8" s="40"/>
      <c r="H8" s="40"/>
      <c r="I8" s="41"/>
      <c r="K8" s="40" t="s">
        <v>6</v>
      </c>
      <c r="L8" s="40"/>
      <c r="M8" s="40"/>
      <c r="N8" s="41"/>
      <c r="P8" s="40" t="s">
        <v>7</v>
      </c>
      <c r="Q8" s="40"/>
      <c r="R8" s="40"/>
      <c r="S8" s="41"/>
    </row>
    <row r="9" spans="1:19" ht="21" x14ac:dyDescent="0.4">
      <c r="A9" s="3"/>
      <c r="B9" s="3"/>
      <c r="C9" s="3"/>
      <c r="D9" s="3"/>
      <c r="F9" s="3"/>
      <c r="G9" s="3"/>
      <c r="H9" s="3"/>
      <c r="I9" s="3"/>
      <c r="K9" s="3"/>
      <c r="L9" s="3"/>
      <c r="M9" s="3"/>
      <c r="N9" s="3"/>
      <c r="P9" s="3"/>
      <c r="Q9" s="3"/>
      <c r="R9" s="3"/>
      <c r="S9" s="3"/>
    </row>
    <row r="10" spans="1:19" ht="21" x14ac:dyDescent="0.4">
      <c r="A10" s="3"/>
      <c r="B10" s="3"/>
      <c r="C10" s="3"/>
      <c r="D10" s="3"/>
      <c r="F10" s="3"/>
      <c r="G10" s="3"/>
      <c r="H10" s="3"/>
      <c r="I10" s="3"/>
      <c r="K10" s="3"/>
      <c r="L10" s="3"/>
      <c r="M10" s="3"/>
      <c r="N10" s="3"/>
      <c r="P10" s="3"/>
      <c r="Q10" s="3"/>
      <c r="R10" s="3"/>
      <c r="S10" s="3"/>
    </row>
    <row r="11" spans="1:19" ht="24.6" x14ac:dyDescent="0.4">
      <c r="A11" s="40" t="s">
        <v>8</v>
      </c>
      <c r="B11" s="40"/>
      <c r="C11" s="40"/>
      <c r="D11" s="41"/>
      <c r="F11" s="40" t="s">
        <v>9</v>
      </c>
      <c r="G11" s="40"/>
      <c r="H11" s="40"/>
      <c r="I11" s="41"/>
      <c r="K11" s="40" t="s">
        <v>10</v>
      </c>
      <c r="L11" s="40"/>
      <c r="M11" s="40"/>
      <c r="N11" s="41"/>
      <c r="P11" s="40" t="s">
        <v>11</v>
      </c>
      <c r="Q11" s="40"/>
      <c r="R11" s="40"/>
      <c r="S11" s="41"/>
    </row>
    <row r="12" spans="1:19" ht="21" x14ac:dyDescent="0.4">
      <c r="A12" s="3"/>
      <c r="B12" s="3"/>
      <c r="C12" s="3"/>
      <c r="D12" s="3"/>
      <c r="F12" s="3"/>
      <c r="G12" s="3"/>
      <c r="H12" s="3"/>
      <c r="I12" s="3"/>
      <c r="K12" s="3"/>
      <c r="L12" s="3"/>
      <c r="M12" s="3"/>
      <c r="N12" s="3"/>
      <c r="P12" s="3"/>
      <c r="Q12" s="3"/>
      <c r="R12" s="3"/>
      <c r="S12" s="3"/>
    </row>
    <row r="13" spans="1:19" ht="21" x14ac:dyDescent="0.4">
      <c r="A13" s="3"/>
      <c r="B13" s="3"/>
      <c r="C13" s="3"/>
      <c r="D13" s="3"/>
      <c r="F13" s="3"/>
      <c r="G13" s="3"/>
      <c r="H13" s="3"/>
      <c r="I13" s="3"/>
      <c r="K13" s="3"/>
      <c r="L13" s="3"/>
      <c r="M13" s="3"/>
      <c r="N13" s="3"/>
      <c r="P13" s="3"/>
      <c r="Q13" s="3"/>
      <c r="R13" s="3"/>
      <c r="S13" s="3"/>
    </row>
    <row r="14" spans="1:19" ht="24.6" x14ac:dyDescent="0.4">
      <c r="A14" s="40" t="s">
        <v>12</v>
      </c>
      <c r="B14" s="40"/>
      <c r="C14" s="40"/>
      <c r="D14" s="41"/>
      <c r="F14" s="40"/>
      <c r="G14" s="40"/>
      <c r="H14" s="40"/>
      <c r="I14" s="41"/>
      <c r="K14" s="40" t="s">
        <v>13</v>
      </c>
      <c r="L14" s="40"/>
      <c r="M14" s="40"/>
      <c r="N14" s="41"/>
      <c r="P14" s="40" t="s">
        <v>14</v>
      </c>
      <c r="Q14" s="40"/>
      <c r="R14" s="40"/>
      <c r="S14" s="41"/>
    </row>
    <row r="15" spans="1:19" ht="21" x14ac:dyDescent="0.4">
      <c r="A15" s="3"/>
      <c r="B15" s="3"/>
      <c r="C15" s="3"/>
      <c r="D15" s="3"/>
      <c r="F15" s="3"/>
      <c r="G15" s="3"/>
      <c r="H15" s="3"/>
      <c r="I15" s="3"/>
      <c r="K15" s="3"/>
      <c r="L15" s="3"/>
      <c r="M15" s="3"/>
      <c r="N15" s="3"/>
      <c r="P15" s="3"/>
      <c r="Q15" s="3"/>
      <c r="R15" s="3"/>
      <c r="S15" s="3"/>
    </row>
    <row r="16" spans="1:19" ht="21" x14ac:dyDescent="0.4">
      <c r="A16" s="3"/>
      <c r="B16" s="3"/>
      <c r="C16" s="3"/>
      <c r="D16" s="3"/>
      <c r="F16" s="3"/>
      <c r="G16" s="3"/>
      <c r="H16" s="3"/>
      <c r="I16" s="3"/>
      <c r="K16" s="3"/>
      <c r="L16" s="3"/>
      <c r="M16" s="3"/>
      <c r="N16" s="3"/>
      <c r="P16" s="3"/>
      <c r="Q16" s="3"/>
      <c r="R16" s="3"/>
      <c r="S16" s="3"/>
    </row>
    <row r="17" spans="1:19" ht="24.6" x14ac:dyDescent="0.4">
      <c r="A17" s="40" t="s">
        <v>15</v>
      </c>
      <c r="B17" s="40"/>
      <c r="C17" s="40"/>
      <c r="D17" s="41"/>
      <c r="F17" s="40"/>
      <c r="G17" s="40"/>
      <c r="H17" s="40"/>
      <c r="I17" s="41"/>
      <c r="K17" s="40"/>
      <c r="L17" s="40"/>
      <c r="M17" s="40"/>
      <c r="N17" s="41"/>
      <c r="P17" s="40" t="s">
        <v>16</v>
      </c>
      <c r="Q17" s="40"/>
      <c r="R17" s="40"/>
      <c r="S17" s="41"/>
    </row>
    <row r="20" spans="1:19" ht="28.8" x14ac:dyDescent="0.3">
      <c r="A20" s="42" t="s">
        <v>17</v>
      </c>
      <c r="B20" s="42"/>
      <c r="C20" s="42"/>
      <c r="D20" s="42"/>
      <c r="E20" s="1"/>
      <c r="F20" s="42" t="s">
        <v>18</v>
      </c>
      <c r="G20" s="42"/>
      <c r="H20" s="42"/>
      <c r="I20" s="42"/>
      <c r="J20" s="1"/>
    </row>
    <row r="22" spans="1:19" ht="24.6" x14ac:dyDescent="0.4">
      <c r="A22" s="40" t="s">
        <v>19</v>
      </c>
      <c r="B22" s="40"/>
      <c r="C22" s="40"/>
      <c r="D22" s="41"/>
      <c r="F22" s="40" t="s">
        <v>20</v>
      </c>
      <c r="G22" s="40"/>
      <c r="H22" s="40"/>
      <c r="I22" s="41"/>
    </row>
    <row r="23" spans="1:19" ht="21" x14ac:dyDescent="0.4">
      <c r="A23" s="3"/>
      <c r="B23" s="3"/>
      <c r="C23" s="3"/>
      <c r="D23" s="3"/>
      <c r="F23" s="3"/>
      <c r="G23" s="3"/>
      <c r="H23" s="3"/>
      <c r="I23" s="3"/>
    </row>
    <row r="24" spans="1:19" ht="21" x14ac:dyDescent="0.4">
      <c r="A24" s="3"/>
      <c r="B24" s="3"/>
      <c r="C24" s="3"/>
      <c r="D24" s="3"/>
      <c r="F24" s="3" t="s">
        <v>23</v>
      </c>
      <c r="G24" s="3">
        <v>0.11</v>
      </c>
      <c r="H24" s="3"/>
      <c r="I24" s="3"/>
    </row>
    <row r="25" spans="1:19" ht="21" x14ac:dyDescent="0.4">
      <c r="F25" s="4" t="s">
        <v>24</v>
      </c>
      <c r="G25" s="4">
        <v>0.96</v>
      </c>
    </row>
    <row r="26" spans="1:19" ht="21" x14ac:dyDescent="0.4">
      <c r="F26" s="4" t="s">
        <v>25</v>
      </c>
      <c r="G26" s="4">
        <v>0.9</v>
      </c>
    </row>
    <row r="27" spans="1:19" x14ac:dyDescent="0.3">
      <c r="F27" t="s">
        <v>26</v>
      </c>
      <c r="G27">
        <v>1</v>
      </c>
    </row>
    <row r="28" spans="1:19" x14ac:dyDescent="0.3">
      <c r="F28">
        <v>5</v>
      </c>
      <c r="G28" t="s">
        <v>21</v>
      </c>
      <c r="H28" t="s">
        <v>27</v>
      </c>
    </row>
    <row r="30" spans="1:19" x14ac:dyDescent="0.3">
      <c r="F30">
        <f>0.11*0.9*0.96*5</f>
        <v>0.47520000000000001</v>
      </c>
      <c r="G30" t="s">
        <v>28</v>
      </c>
    </row>
    <row r="31" spans="1:19" x14ac:dyDescent="0.3">
      <c r="F31">
        <f>0.11*1*1</f>
        <v>0.11</v>
      </c>
      <c r="G31" t="s">
        <v>22</v>
      </c>
    </row>
  </sheetData>
  <mergeCells count="24">
    <mergeCell ref="A6:D6"/>
    <mergeCell ref="F6:I6"/>
    <mergeCell ref="K6:N6"/>
    <mergeCell ref="P6:S6"/>
    <mergeCell ref="A8:D8"/>
    <mergeCell ref="F8:I8"/>
    <mergeCell ref="K8:N8"/>
    <mergeCell ref="P8:S8"/>
    <mergeCell ref="P17:S17"/>
    <mergeCell ref="A20:D20"/>
    <mergeCell ref="F20:I20"/>
    <mergeCell ref="A11:D11"/>
    <mergeCell ref="F11:I11"/>
    <mergeCell ref="K11:N11"/>
    <mergeCell ref="P11:S11"/>
    <mergeCell ref="A14:D14"/>
    <mergeCell ref="F14:I14"/>
    <mergeCell ref="K14:N14"/>
    <mergeCell ref="P14:S14"/>
    <mergeCell ref="A22:D22"/>
    <mergeCell ref="F22:I22"/>
    <mergeCell ref="A17:D17"/>
    <mergeCell ref="F17:I17"/>
    <mergeCell ref="K17:N17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ΑΣΚΗΣΗ </vt:lpstr>
      <vt:lpstr>ΤΥΠΟΛΟΓΙΟ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Efp Barad</dc:creator>
  <cp:lastModifiedBy>Efp Barad</cp:lastModifiedBy>
  <dcterms:created xsi:type="dcterms:W3CDTF">2020-06-27T17:37:16Z</dcterms:created>
  <dcterms:modified xsi:type="dcterms:W3CDTF">2021-05-21T14:10:26Z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fe0ef72d-37d5-4307-aeeb-eb31f044f685</vt:lpwstr>
  </property>
</Properties>
</file>