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autoCompressPictures="0" defaultThemeVersion="124226"/>
  <bookViews>
    <workbookView xWindow="120" yWindow="45" windowWidth="18945" windowHeight="11760" firstSheet="11" activeTab="18"/>
  </bookViews>
  <sheets>
    <sheet name="CONTENTS" sheetId="37" r:id="rId1"/>
    <sheet name="Pinakas1" sheetId="1" r:id="rId2"/>
    <sheet name="Pinakas2" sheetId="2" r:id="rId3"/>
    <sheet name="Pinakas3a" sheetId="3" r:id="rId4"/>
    <sheet name="Pinakas3b" sheetId="4" r:id="rId5"/>
    <sheet name="Pinakas3c" sheetId="5" r:id="rId6"/>
    <sheet name="Pinakas3d" sheetId="6" r:id="rId7"/>
    <sheet name="Pinakas4" sheetId="7" r:id="rId8"/>
    <sheet name="Pinakas5" sheetId="8" r:id="rId9"/>
    <sheet name="Pinakas6" sheetId="9" r:id="rId10"/>
    <sheet name="Pinakas7a" sheetId="10" r:id="rId11"/>
    <sheet name="Pinakas7b" sheetId="11" r:id="rId12"/>
    <sheet name="Pinakas 8" sheetId="12" r:id="rId13"/>
    <sheet name="Pinakas 9a" sheetId="13" r:id="rId14"/>
    <sheet name="Pinakas 9b" sheetId="14" r:id="rId15"/>
    <sheet name="Pinakas 9c" sheetId="15" r:id="rId16"/>
    <sheet name="SL Props" sheetId="16" r:id="rId17"/>
    <sheet name="PG Props" sheetId="17" r:id="rId18"/>
    <sheet name="Cp (pol)" sheetId="18" r:id="rId19"/>
    <sheet name="Cp,Cv (Tabl.)" sheetId="19" r:id="rId20"/>
    <sheet name="IG Air" sheetId="20" r:id="rId21"/>
    <sheet name="IG N2" sheetId="21" r:id="rId22"/>
    <sheet name="IG O2" sheetId="22" r:id="rId23"/>
    <sheet name="IG CO2" sheetId="23" r:id="rId24"/>
    <sheet name="IG CO" sheetId="24" r:id="rId25"/>
    <sheet name="IG H2" sheetId="25" r:id="rId26"/>
    <sheet name="IG H2O (v)" sheetId="26" r:id="rId27"/>
    <sheet name="IG NO2" sheetId="27" r:id="rId28"/>
    <sheet name="IG NO" sheetId="28" r:id="rId29"/>
    <sheet name="IG OH" sheetId="29" r:id="rId30"/>
    <sheet name="IG O" sheetId="30" r:id="rId31"/>
    <sheet name="IG N" sheetId="31" r:id="rId32"/>
    <sheet name="IG H" sheetId="32" r:id="rId33"/>
    <sheet name="Critical Props" sheetId="33" r:id="rId34"/>
    <sheet name="Hf Gf Sf" sheetId="34" r:id="rId35"/>
    <sheet name="HHV" sheetId="35" r:id="rId36"/>
    <sheet name="Sheet1" sheetId="36" r:id="rId37"/>
  </sheets>
  <calcPr calcId="125725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J13" i="8"/>
  <c r="I13"/>
  <c r="H13"/>
  <c r="G13"/>
  <c r="F13"/>
  <c r="E13"/>
  <c r="D13"/>
  <c r="C13"/>
  <c r="B13"/>
  <c r="M8" i="2"/>
  <c r="L8"/>
  <c r="L9"/>
  <c r="H12" i="30"/>
  <c r="I12"/>
  <c r="J12"/>
  <c r="K12"/>
  <c r="H13"/>
  <c r="I13"/>
  <c r="J13"/>
  <c r="K13"/>
  <c r="H14"/>
  <c r="I14"/>
  <c r="J14"/>
  <c r="K14"/>
  <c r="H15"/>
  <c r="I15"/>
  <c r="J15"/>
  <c r="K15"/>
  <c r="H16"/>
  <c r="I16"/>
  <c r="J16"/>
  <c r="K16"/>
  <c r="H17"/>
  <c r="I17"/>
  <c r="J17"/>
  <c r="K17"/>
  <c r="H18"/>
  <c r="I18"/>
  <c r="J18"/>
  <c r="K18"/>
  <c r="H19"/>
  <c r="I19"/>
  <c r="J19"/>
  <c r="K19"/>
  <c r="H20"/>
  <c r="I20"/>
  <c r="J20"/>
  <c r="K20"/>
  <c r="H21"/>
  <c r="I21"/>
  <c r="J21"/>
  <c r="K21"/>
  <c r="H22"/>
  <c r="I22"/>
  <c r="J22"/>
  <c r="K22"/>
  <c r="H23"/>
  <c r="I23"/>
  <c r="J23"/>
  <c r="K23"/>
  <c r="H24"/>
  <c r="I24"/>
  <c r="J24"/>
  <c r="K24"/>
  <c r="H25"/>
  <c r="I25"/>
  <c r="J25"/>
  <c r="K25"/>
  <c r="H26"/>
  <c r="I26"/>
  <c r="J26"/>
  <c r="K26"/>
  <c r="H27"/>
  <c r="I27"/>
  <c r="J27"/>
  <c r="K27"/>
  <c r="H28"/>
  <c r="I28"/>
  <c r="J28"/>
  <c r="K28"/>
  <c r="H29"/>
  <c r="I29"/>
  <c r="J29"/>
  <c r="K29"/>
  <c r="H30"/>
  <c r="I30"/>
  <c r="J30"/>
  <c r="K30"/>
  <c r="H31"/>
  <c r="I31"/>
  <c r="J31"/>
  <c r="K31"/>
  <c r="H32"/>
  <c r="I32"/>
  <c r="J32"/>
  <c r="K32"/>
  <c r="H33"/>
  <c r="I33"/>
  <c r="J33"/>
  <c r="K33"/>
  <c r="H34"/>
  <c r="I34"/>
  <c r="J34"/>
  <c r="K34"/>
  <c r="H35"/>
  <c r="I35"/>
  <c r="J35"/>
  <c r="K35"/>
  <c r="H36"/>
  <c r="I36"/>
  <c r="J36"/>
  <c r="K36"/>
  <c r="H37"/>
  <c r="I37"/>
  <c r="J37"/>
  <c r="K37"/>
  <c r="H38"/>
  <c r="I38"/>
  <c r="J38"/>
  <c r="K38"/>
  <c r="H39"/>
  <c r="I39"/>
  <c r="J39"/>
  <c r="K39"/>
  <c r="H40"/>
  <c r="I40"/>
  <c r="J40"/>
  <c r="K40"/>
  <c r="H41"/>
  <c r="I41"/>
  <c r="J41"/>
  <c r="K41"/>
  <c r="H42"/>
  <c r="I42"/>
  <c r="J42"/>
  <c r="K42"/>
  <c r="H43"/>
  <c r="I43"/>
  <c r="J43"/>
  <c r="K43"/>
  <c r="H9"/>
  <c r="I9"/>
  <c r="J9"/>
  <c r="K9"/>
  <c r="H10"/>
  <c r="I10"/>
  <c r="J10"/>
  <c r="K10"/>
  <c r="H11"/>
  <c r="I11"/>
  <c r="J11"/>
  <c r="K11"/>
  <c r="K8"/>
  <c r="J8"/>
  <c r="I8"/>
  <c r="H8"/>
  <c r="G9" i="29"/>
  <c r="G10"/>
  <c r="G11"/>
  <c r="G12"/>
  <c r="G13"/>
  <c r="G14"/>
  <c r="G15"/>
  <c r="G16"/>
  <c r="G17"/>
  <c r="G18"/>
  <c r="G19"/>
  <c r="G20"/>
  <c r="G21"/>
  <c r="G22"/>
  <c r="G23"/>
  <c r="G24"/>
  <c r="G25"/>
  <c r="G26"/>
  <c r="G27"/>
  <c r="G28"/>
  <c r="G29"/>
  <c r="G30"/>
  <c r="G31"/>
  <c r="G32"/>
  <c r="G33"/>
  <c r="G34"/>
  <c r="G35"/>
  <c r="G36"/>
  <c r="G37"/>
  <c r="G38"/>
  <c r="G39"/>
  <c r="G40"/>
  <c r="G41"/>
  <c r="G42"/>
  <c r="G43"/>
  <c r="G8"/>
  <c r="I9"/>
  <c r="I10"/>
  <c r="I11"/>
  <c r="I12"/>
  <c r="I13"/>
  <c r="I14"/>
  <c r="I15"/>
  <c r="I16"/>
  <c r="I17"/>
  <c r="I18"/>
  <c r="I19"/>
  <c r="I20"/>
  <c r="I21"/>
  <c r="I22"/>
  <c r="I23"/>
  <c r="I24"/>
  <c r="I25"/>
  <c r="I26"/>
  <c r="I27"/>
  <c r="I28"/>
  <c r="I29"/>
  <c r="I30"/>
  <c r="I31"/>
  <c r="I32"/>
  <c r="I33"/>
  <c r="I34"/>
  <c r="I35"/>
  <c r="I36"/>
  <c r="I37"/>
  <c r="I38"/>
  <c r="I39"/>
  <c r="I40"/>
  <c r="I41"/>
  <c r="I42"/>
  <c r="I43"/>
  <c r="I8"/>
  <c r="H9"/>
  <c r="J9"/>
  <c r="H10"/>
  <c r="J10"/>
  <c r="H11"/>
  <c r="J11"/>
  <c r="H12"/>
  <c r="J12"/>
  <c r="H13"/>
  <c r="J13"/>
  <c r="H14"/>
  <c r="J14"/>
  <c r="H15"/>
  <c r="J15"/>
  <c r="H16"/>
  <c r="J16"/>
  <c r="H17"/>
  <c r="J17"/>
  <c r="H18"/>
  <c r="J18"/>
  <c r="H19"/>
  <c r="J19"/>
  <c r="H20"/>
  <c r="J20"/>
  <c r="H21"/>
  <c r="J21"/>
  <c r="H22"/>
  <c r="J22"/>
  <c r="H23"/>
  <c r="J23"/>
  <c r="H24"/>
  <c r="J24"/>
  <c r="H25"/>
  <c r="J25"/>
  <c r="H26"/>
  <c r="J26"/>
  <c r="H27"/>
  <c r="J27"/>
  <c r="H28"/>
  <c r="J28"/>
  <c r="H29"/>
  <c r="J29"/>
  <c r="H30"/>
  <c r="J30"/>
  <c r="H31"/>
  <c r="J31"/>
  <c r="H32"/>
  <c r="J32"/>
  <c r="H33"/>
  <c r="J33"/>
  <c r="H34"/>
  <c r="J34"/>
  <c r="H35"/>
  <c r="J35"/>
  <c r="H36"/>
  <c r="J36"/>
  <c r="H37"/>
  <c r="J37"/>
  <c r="H38"/>
  <c r="J38"/>
  <c r="H39"/>
  <c r="J39"/>
  <c r="H40"/>
  <c r="J40"/>
  <c r="H41"/>
  <c r="J41"/>
  <c r="H42"/>
  <c r="J42"/>
  <c r="H43"/>
  <c r="J43"/>
  <c r="J8"/>
  <c r="H8"/>
  <c r="K13" i="26"/>
  <c r="L13"/>
  <c r="M13"/>
  <c r="N13"/>
  <c r="O13"/>
  <c r="P13"/>
  <c r="Q13"/>
  <c r="R13"/>
  <c r="K14"/>
  <c r="L14"/>
  <c r="M14"/>
  <c r="N14"/>
  <c r="O14"/>
  <c r="P14"/>
  <c r="Q14"/>
  <c r="R14"/>
  <c r="K15"/>
  <c r="L15"/>
  <c r="M15"/>
  <c r="N15"/>
  <c r="O15"/>
  <c r="P15"/>
  <c r="Q15"/>
  <c r="R15"/>
  <c r="K16"/>
  <c r="L16"/>
  <c r="M16"/>
  <c r="N16"/>
  <c r="O16"/>
  <c r="P16"/>
  <c r="Q16"/>
  <c r="R16"/>
  <c r="K17"/>
  <c r="L17"/>
  <c r="M17"/>
  <c r="N17"/>
  <c r="O17"/>
  <c r="P17"/>
  <c r="Q17"/>
  <c r="R17"/>
  <c r="K19"/>
  <c r="L19"/>
  <c r="M19"/>
  <c r="N19"/>
  <c r="O19"/>
  <c r="P19"/>
  <c r="Q19"/>
  <c r="R19"/>
  <c r="K20"/>
  <c r="L20"/>
  <c r="M20"/>
  <c r="N20"/>
  <c r="O20"/>
  <c r="P20"/>
  <c r="Q20"/>
  <c r="R20"/>
  <c r="K21"/>
  <c r="L21"/>
  <c r="M21"/>
  <c r="N21"/>
  <c r="O21"/>
  <c r="P21"/>
  <c r="Q21"/>
  <c r="R21"/>
  <c r="K22"/>
  <c r="L22"/>
  <c r="M22"/>
  <c r="N22"/>
  <c r="O22"/>
  <c r="P22"/>
  <c r="Q22"/>
  <c r="R22"/>
  <c r="K23"/>
  <c r="L23"/>
  <c r="M23"/>
  <c r="N23"/>
  <c r="O23"/>
  <c r="P23"/>
  <c r="Q23"/>
  <c r="R23"/>
  <c r="K25"/>
  <c r="L25"/>
  <c r="M25"/>
  <c r="N25"/>
  <c r="O25"/>
  <c r="P25"/>
  <c r="Q25"/>
  <c r="R25"/>
  <c r="K26"/>
  <c r="L26"/>
  <c r="M26"/>
  <c r="N26"/>
  <c r="O26"/>
  <c r="P26"/>
  <c r="Q26"/>
  <c r="R26"/>
  <c r="K27"/>
  <c r="L27"/>
  <c r="M27"/>
  <c r="N27"/>
  <c r="O27"/>
  <c r="P27"/>
  <c r="Q27"/>
  <c r="R27"/>
  <c r="K28"/>
  <c r="L28"/>
  <c r="M28"/>
  <c r="N28"/>
  <c r="O28"/>
  <c r="P28"/>
  <c r="Q28"/>
  <c r="R28"/>
  <c r="K29"/>
  <c r="L29"/>
  <c r="M29"/>
  <c r="N29"/>
  <c r="O29"/>
  <c r="P29"/>
  <c r="Q29"/>
  <c r="R29"/>
  <c r="K31"/>
  <c r="L31"/>
  <c r="M31"/>
  <c r="N31"/>
  <c r="O31"/>
  <c r="P31"/>
  <c r="Q31"/>
  <c r="R31"/>
  <c r="K32"/>
  <c r="L32"/>
  <c r="M32"/>
  <c r="N32"/>
  <c r="O32"/>
  <c r="P32"/>
  <c r="Q32"/>
  <c r="R32"/>
  <c r="K33"/>
  <c r="L33"/>
  <c r="M33"/>
  <c r="N33"/>
  <c r="O33"/>
  <c r="P33"/>
  <c r="Q33"/>
  <c r="R33"/>
  <c r="K34"/>
  <c r="L34"/>
  <c r="M34"/>
  <c r="N34"/>
  <c r="O34"/>
  <c r="P34"/>
  <c r="Q34"/>
  <c r="R34"/>
  <c r="K35"/>
  <c r="L35"/>
  <c r="M35"/>
  <c r="N35"/>
  <c r="O35"/>
  <c r="P35"/>
  <c r="Q35"/>
  <c r="R35"/>
  <c r="K37"/>
  <c r="L37"/>
  <c r="M37"/>
  <c r="N37"/>
  <c r="O37"/>
  <c r="P37"/>
  <c r="Q37"/>
  <c r="R37"/>
  <c r="K38"/>
  <c r="L38"/>
  <c r="M38"/>
  <c r="N38"/>
  <c r="O38"/>
  <c r="P38"/>
  <c r="Q38"/>
  <c r="R38"/>
  <c r="K39"/>
  <c r="L39"/>
  <c r="M39"/>
  <c r="N39"/>
  <c r="O39"/>
  <c r="P39"/>
  <c r="Q39"/>
  <c r="R39"/>
  <c r="K40"/>
  <c r="L40"/>
  <c r="M40"/>
  <c r="N40"/>
  <c r="O40"/>
  <c r="P40"/>
  <c r="Q40"/>
  <c r="R40"/>
  <c r="K41"/>
  <c r="L41"/>
  <c r="M41"/>
  <c r="N41"/>
  <c r="O41"/>
  <c r="P41"/>
  <c r="Q41"/>
  <c r="R41"/>
  <c r="K43"/>
  <c r="L43"/>
  <c r="M43"/>
  <c r="N43"/>
  <c r="O43"/>
  <c r="P43"/>
  <c r="Q43"/>
  <c r="R43"/>
  <c r="K44"/>
  <c r="L44"/>
  <c r="M44"/>
  <c r="N44"/>
  <c r="O44"/>
  <c r="P44"/>
  <c r="Q44"/>
  <c r="R44"/>
  <c r="K45"/>
  <c r="L45"/>
  <c r="M45"/>
  <c r="N45"/>
  <c r="O45"/>
  <c r="P45"/>
  <c r="Q45"/>
  <c r="R45"/>
  <c r="K46"/>
  <c r="L46"/>
  <c r="M46"/>
  <c r="N46"/>
  <c r="O46"/>
  <c r="P46"/>
  <c r="Q46"/>
  <c r="R46"/>
  <c r="K47"/>
  <c r="L47"/>
  <c r="M47"/>
  <c r="N47"/>
  <c r="O47"/>
  <c r="P47"/>
  <c r="Q47"/>
  <c r="R47"/>
  <c r="K49"/>
  <c r="L49"/>
  <c r="M49"/>
  <c r="N49"/>
  <c r="O49"/>
  <c r="P49"/>
  <c r="Q49"/>
  <c r="R49"/>
  <c r="K50"/>
  <c r="L50"/>
  <c r="M50"/>
  <c r="N50"/>
  <c r="O50"/>
  <c r="P50"/>
  <c r="Q50"/>
  <c r="R50"/>
  <c r="K51"/>
  <c r="L51"/>
  <c r="M51"/>
  <c r="N51"/>
  <c r="O51"/>
  <c r="P51"/>
  <c r="Q51"/>
  <c r="R51"/>
  <c r="K52"/>
  <c r="L52"/>
  <c r="M52"/>
  <c r="N52"/>
  <c r="O52"/>
  <c r="P52"/>
  <c r="Q52"/>
  <c r="R52"/>
  <c r="K53"/>
  <c r="L53"/>
  <c r="M53"/>
  <c r="N53"/>
  <c r="O53"/>
  <c r="P53"/>
  <c r="Q53"/>
  <c r="R53"/>
  <c r="K57"/>
  <c r="L57"/>
  <c r="M57"/>
  <c r="N57"/>
  <c r="O57"/>
  <c r="P57"/>
  <c r="Q57"/>
  <c r="R57"/>
  <c r="K58"/>
  <c r="L58"/>
  <c r="M58"/>
  <c r="N58"/>
  <c r="O58"/>
  <c r="P58"/>
  <c r="Q58"/>
  <c r="R58"/>
  <c r="K59"/>
  <c r="L59"/>
  <c r="M59"/>
  <c r="N59"/>
  <c r="O59"/>
  <c r="P59"/>
  <c r="Q59"/>
  <c r="R59"/>
  <c r="K60"/>
  <c r="L60"/>
  <c r="M60"/>
  <c r="N60"/>
  <c r="O60"/>
  <c r="P60"/>
  <c r="Q60"/>
  <c r="R60"/>
  <c r="K61"/>
  <c r="L61"/>
  <c r="M61"/>
  <c r="N61"/>
  <c r="O61"/>
  <c r="P61"/>
  <c r="Q61"/>
  <c r="R61"/>
  <c r="K63"/>
  <c r="L63"/>
  <c r="M63"/>
  <c r="N63"/>
  <c r="O63"/>
  <c r="P63"/>
  <c r="Q63"/>
  <c r="R63"/>
  <c r="K64"/>
  <c r="L64"/>
  <c r="M64"/>
  <c r="N64"/>
  <c r="O64"/>
  <c r="P64"/>
  <c r="Q64"/>
  <c r="R64"/>
  <c r="K65"/>
  <c r="L65"/>
  <c r="M65"/>
  <c r="N65"/>
  <c r="O65"/>
  <c r="P65"/>
  <c r="Q65"/>
  <c r="R65"/>
  <c r="K66"/>
  <c r="L66"/>
  <c r="M66"/>
  <c r="N66"/>
  <c r="O66"/>
  <c r="P66"/>
  <c r="Q66"/>
  <c r="R66"/>
  <c r="K67"/>
  <c r="L67"/>
  <c r="M67"/>
  <c r="N67"/>
  <c r="O67"/>
  <c r="P67"/>
  <c r="Q67"/>
  <c r="R67"/>
  <c r="K69"/>
  <c r="L69"/>
  <c r="M69"/>
  <c r="N69"/>
  <c r="O69"/>
  <c r="P69"/>
  <c r="Q69"/>
  <c r="R69"/>
  <c r="K70"/>
  <c r="L70"/>
  <c r="M70"/>
  <c r="N70"/>
  <c r="O70"/>
  <c r="P70"/>
  <c r="Q70"/>
  <c r="R70"/>
  <c r="K71"/>
  <c r="L71"/>
  <c r="M71"/>
  <c r="N71"/>
  <c r="O71"/>
  <c r="P71"/>
  <c r="Q71"/>
  <c r="R71"/>
  <c r="K72"/>
  <c r="L72"/>
  <c r="M72"/>
  <c r="N72"/>
  <c r="O72"/>
  <c r="P72"/>
  <c r="Q72"/>
  <c r="R72"/>
  <c r="K73"/>
  <c r="L73"/>
  <c r="M73"/>
  <c r="N73"/>
  <c r="O73"/>
  <c r="P73"/>
  <c r="Q73"/>
  <c r="R73"/>
  <c r="K75"/>
  <c r="L75"/>
  <c r="M75"/>
  <c r="N75"/>
  <c r="O75"/>
  <c r="P75"/>
  <c r="Q75"/>
  <c r="R75"/>
  <c r="K76"/>
  <c r="L76"/>
  <c r="M76"/>
  <c r="N76"/>
  <c r="O76"/>
  <c r="P76"/>
  <c r="Q76"/>
  <c r="R76"/>
  <c r="K77"/>
  <c r="L77"/>
  <c r="M77"/>
  <c r="N77"/>
  <c r="O77"/>
  <c r="P77"/>
  <c r="Q77"/>
  <c r="R77"/>
  <c r="K78"/>
  <c r="L78"/>
  <c r="M78"/>
  <c r="N78"/>
  <c r="O78"/>
  <c r="P78"/>
  <c r="Q78"/>
  <c r="R78"/>
  <c r="K79"/>
  <c r="L79"/>
  <c r="M79"/>
  <c r="N79"/>
  <c r="O79"/>
  <c r="P79"/>
  <c r="Q79"/>
  <c r="R79"/>
  <c r="K81"/>
  <c r="L81"/>
  <c r="M81"/>
  <c r="N81"/>
  <c r="O81"/>
  <c r="P81"/>
  <c r="Q81"/>
  <c r="R81"/>
  <c r="K82"/>
  <c r="L82"/>
  <c r="M82"/>
  <c r="N82"/>
  <c r="O82"/>
  <c r="P82"/>
  <c r="Q82"/>
  <c r="R82"/>
  <c r="K83"/>
  <c r="L83"/>
  <c r="M83"/>
  <c r="N83"/>
  <c r="O83"/>
  <c r="P83"/>
  <c r="Q83"/>
  <c r="R83"/>
  <c r="K84"/>
  <c r="L84"/>
  <c r="M84"/>
  <c r="N84"/>
  <c r="O84"/>
  <c r="P84"/>
  <c r="Q84"/>
  <c r="R84"/>
  <c r="K85"/>
  <c r="L85"/>
  <c r="M85"/>
  <c r="N85"/>
  <c r="O85"/>
  <c r="P85"/>
  <c r="Q85"/>
  <c r="R85"/>
  <c r="K87"/>
  <c r="L87"/>
  <c r="M87"/>
  <c r="N87"/>
  <c r="O87"/>
  <c r="P87"/>
  <c r="Q87"/>
  <c r="R87"/>
  <c r="K88"/>
  <c r="L88"/>
  <c r="M88"/>
  <c r="N88"/>
  <c r="O88"/>
  <c r="P88"/>
  <c r="Q88"/>
  <c r="R88"/>
  <c r="K89"/>
  <c r="L89"/>
  <c r="M89"/>
  <c r="N89"/>
  <c r="O89"/>
  <c r="P89"/>
  <c r="Q89"/>
  <c r="R89"/>
  <c r="K90"/>
  <c r="L90"/>
  <c r="M90"/>
  <c r="N90"/>
  <c r="O90"/>
  <c r="P90"/>
  <c r="Q90"/>
  <c r="R90"/>
  <c r="K91"/>
  <c r="L91"/>
  <c r="M91"/>
  <c r="N91"/>
  <c r="O91"/>
  <c r="P91"/>
  <c r="Q91"/>
  <c r="R91"/>
  <c r="K93"/>
  <c r="L93"/>
  <c r="M93"/>
  <c r="N93"/>
  <c r="O93"/>
  <c r="P93"/>
  <c r="Q93"/>
  <c r="R93"/>
  <c r="K94"/>
  <c r="L94"/>
  <c r="M94"/>
  <c r="N94"/>
  <c r="O94"/>
  <c r="P94"/>
  <c r="Q94"/>
  <c r="R94"/>
  <c r="K95"/>
  <c r="L95"/>
  <c r="M95"/>
  <c r="N95"/>
  <c r="O95"/>
  <c r="P95"/>
  <c r="Q95"/>
  <c r="R95"/>
  <c r="K96"/>
  <c r="L96"/>
  <c r="M96"/>
  <c r="N96"/>
  <c r="O96"/>
  <c r="P96"/>
  <c r="Q96"/>
  <c r="R96"/>
  <c r="K97"/>
  <c r="L97"/>
  <c r="M97"/>
  <c r="N97"/>
  <c r="O97"/>
  <c r="P97"/>
  <c r="Q97"/>
  <c r="R97"/>
  <c r="K99"/>
  <c r="L99"/>
  <c r="M99"/>
  <c r="N99"/>
  <c r="O99"/>
  <c r="P99"/>
  <c r="Q99"/>
  <c r="R99"/>
  <c r="K100"/>
  <c r="L100"/>
  <c r="M100"/>
  <c r="N100"/>
  <c r="O100"/>
  <c r="P100"/>
  <c r="Q100"/>
  <c r="R100"/>
  <c r="K101"/>
  <c r="L101"/>
  <c r="M101"/>
  <c r="N101"/>
  <c r="O101"/>
  <c r="P101"/>
  <c r="Q101"/>
  <c r="R101"/>
  <c r="K9"/>
  <c r="L9"/>
  <c r="M9"/>
  <c r="N9"/>
  <c r="O9"/>
  <c r="P9"/>
  <c r="Q9"/>
  <c r="R9"/>
  <c r="K10"/>
  <c r="L10"/>
  <c r="M10"/>
  <c r="N10"/>
  <c r="O10"/>
  <c r="P10"/>
  <c r="Q10"/>
  <c r="R10"/>
  <c r="K11"/>
  <c r="L11"/>
  <c r="M11"/>
  <c r="N11"/>
  <c r="O11"/>
  <c r="P11"/>
  <c r="Q11"/>
  <c r="R11"/>
  <c r="Q8"/>
  <c r="M8"/>
  <c r="R8"/>
  <c r="P8"/>
  <c r="O8"/>
  <c r="L8"/>
  <c r="N8"/>
  <c r="K8"/>
  <c r="Q53" i="25"/>
  <c r="K8"/>
  <c r="L8"/>
  <c r="M8"/>
  <c r="N8"/>
  <c r="O8"/>
  <c r="P8"/>
  <c r="Q8"/>
  <c r="R8"/>
  <c r="K9"/>
  <c r="L9"/>
  <c r="M9"/>
  <c r="N9"/>
  <c r="O9"/>
  <c r="P9"/>
  <c r="Q9"/>
  <c r="R9"/>
  <c r="K10"/>
  <c r="L10"/>
  <c r="M10"/>
  <c r="N10"/>
  <c r="O10"/>
  <c r="P10"/>
  <c r="Q10"/>
  <c r="R10"/>
  <c r="K11"/>
  <c r="L11"/>
  <c r="M11"/>
  <c r="N11"/>
  <c r="O11"/>
  <c r="P11"/>
  <c r="Q11"/>
  <c r="R11"/>
  <c r="K13"/>
  <c r="L13"/>
  <c r="M13"/>
  <c r="N13"/>
  <c r="O13"/>
  <c r="P13"/>
  <c r="Q13"/>
  <c r="R13"/>
  <c r="K14"/>
  <c r="L14"/>
  <c r="M14"/>
  <c r="N14"/>
  <c r="O14"/>
  <c r="P14"/>
  <c r="Q14"/>
  <c r="R14"/>
  <c r="K15"/>
  <c r="L15"/>
  <c r="M15"/>
  <c r="N15"/>
  <c r="O15"/>
  <c r="P15"/>
  <c r="Q15"/>
  <c r="R15"/>
  <c r="K16"/>
  <c r="L16"/>
  <c r="M16"/>
  <c r="N16"/>
  <c r="O16"/>
  <c r="P16"/>
  <c r="Q16"/>
  <c r="R16"/>
  <c r="K17"/>
  <c r="L17"/>
  <c r="M17"/>
  <c r="N17"/>
  <c r="O17"/>
  <c r="P17"/>
  <c r="Q17"/>
  <c r="R17"/>
  <c r="K19"/>
  <c r="L19"/>
  <c r="M19"/>
  <c r="N19"/>
  <c r="O19"/>
  <c r="P19"/>
  <c r="Q19"/>
  <c r="R19"/>
  <c r="K20"/>
  <c r="L20"/>
  <c r="M20"/>
  <c r="N20"/>
  <c r="O20"/>
  <c r="P20"/>
  <c r="Q20"/>
  <c r="R20"/>
  <c r="K21"/>
  <c r="L21"/>
  <c r="M21"/>
  <c r="N21"/>
  <c r="O21"/>
  <c r="P21"/>
  <c r="Q21"/>
  <c r="R21"/>
  <c r="K22"/>
  <c r="L22"/>
  <c r="M22"/>
  <c r="N22"/>
  <c r="O22"/>
  <c r="P22"/>
  <c r="Q22"/>
  <c r="R22"/>
  <c r="K23"/>
  <c r="L23"/>
  <c r="M23"/>
  <c r="N23"/>
  <c r="O23"/>
  <c r="P23"/>
  <c r="Q23"/>
  <c r="R23"/>
  <c r="K25"/>
  <c r="L25"/>
  <c r="M25"/>
  <c r="N25"/>
  <c r="O25"/>
  <c r="P25"/>
  <c r="Q25"/>
  <c r="R25"/>
  <c r="K26"/>
  <c r="L26"/>
  <c r="M26"/>
  <c r="N26"/>
  <c r="O26"/>
  <c r="P26"/>
  <c r="Q26"/>
  <c r="R26"/>
  <c r="K27"/>
  <c r="L27"/>
  <c r="M27"/>
  <c r="N27"/>
  <c r="O27"/>
  <c r="P27"/>
  <c r="Q27"/>
  <c r="R27"/>
  <c r="K28"/>
  <c r="L28"/>
  <c r="M28"/>
  <c r="N28"/>
  <c r="O28"/>
  <c r="P28"/>
  <c r="Q28"/>
  <c r="R28"/>
  <c r="K29"/>
  <c r="L29"/>
  <c r="M29"/>
  <c r="N29"/>
  <c r="O29"/>
  <c r="P29"/>
  <c r="Q29"/>
  <c r="R29"/>
  <c r="K31"/>
  <c r="L31"/>
  <c r="M31"/>
  <c r="N31"/>
  <c r="O31"/>
  <c r="P31"/>
  <c r="Q31"/>
  <c r="R31"/>
  <c r="K32"/>
  <c r="L32"/>
  <c r="M32"/>
  <c r="N32"/>
  <c r="O32"/>
  <c r="P32"/>
  <c r="Q32"/>
  <c r="R32"/>
  <c r="K33"/>
  <c r="L33"/>
  <c r="M33"/>
  <c r="N33"/>
  <c r="O33"/>
  <c r="P33"/>
  <c r="Q33"/>
  <c r="R33"/>
  <c r="K34"/>
  <c r="L34"/>
  <c r="M34"/>
  <c r="N34"/>
  <c r="O34"/>
  <c r="P34"/>
  <c r="Q34"/>
  <c r="R34"/>
  <c r="K35"/>
  <c r="L35"/>
  <c r="M35"/>
  <c r="N35"/>
  <c r="O35"/>
  <c r="P35"/>
  <c r="Q35"/>
  <c r="R35"/>
  <c r="K37"/>
  <c r="L37"/>
  <c r="M37"/>
  <c r="N37"/>
  <c r="O37"/>
  <c r="P37"/>
  <c r="Q37"/>
  <c r="R37"/>
  <c r="K38"/>
  <c r="L38"/>
  <c r="M38"/>
  <c r="N38"/>
  <c r="O38"/>
  <c r="P38"/>
  <c r="Q38"/>
  <c r="R38"/>
  <c r="K39"/>
  <c r="L39"/>
  <c r="M39"/>
  <c r="N39"/>
  <c r="O39"/>
  <c r="P39"/>
  <c r="Q39"/>
  <c r="R39"/>
  <c r="K40"/>
  <c r="L40"/>
  <c r="M40"/>
  <c r="N40"/>
  <c r="O40"/>
  <c r="P40"/>
  <c r="Q40"/>
  <c r="R40"/>
  <c r="K41"/>
  <c r="L41"/>
  <c r="M41"/>
  <c r="N41"/>
  <c r="O41"/>
  <c r="P41"/>
  <c r="Q41"/>
  <c r="R41"/>
  <c r="K43"/>
  <c r="L43"/>
  <c r="M43"/>
  <c r="N43"/>
  <c r="O43"/>
  <c r="P43"/>
  <c r="Q43"/>
  <c r="R43"/>
  <c r="K44"/>
  <c r="L44"/>
  <c r="M44"/>
  <c r="N44"/>
  <c r="O44"/>
  <c r="P44"/>
  <c r="Q44"/>
  <c r="R44"/>
  <c r="K45"/>
  <c r="L45"/>
  <c r="M45"/>
  <c r="N45"/>
  <c r="O45"/>
  <c r="P45"/>
  <c r="Q45"/>
  <c r="R45"/>
  <c r="K46"/>
  <c r="L46"/>
  <c r="M46"/>
  <c r="N46"/>
  <c r="O46"/>
  <c r="P46"/>
  <c r="Q46"/>
  <c r="R46"/>
  <c r="K47"/>
  <c r="L47"/>
  <c r="M47"/>
  <c r="N47"/>
  <c r="O47"/>
  <c r="P47"/>
  <c r="Q47"/>
  <c r="R47"/>
  <c r="K49"/>
  <c r="L49"/>
  <c r="M49"/>
  <c r="N49"/>
  <c r="O49"/>
  <c r="P49"/>
  <c r="Q49"/>
  <c r="R49"/>
  <c r="K50"/>
  <c r="L50"/>
  <c r="M50"/>
  <c r="N50"/>
  <c r="O50"/>
  <c r="P50"/>
  <c r="Q50"/>
  <c r="R50"/>
  <c r="K51"/>
  <c r="L51"/>
  <c r="M51"/>
  <c r="N51"/>
  <c r="O51"/>
  <c r="P51"/>
  <c r="Q51"/>
  <c r="R51"/>
  <c r="K52"/>
  <c r="L52"/>
  <c r="M52"/>
  <c r="N52"/>
  <c r="O52"/>
  <c r="P52"/>
  <c r="Q52"/>
  <c r="R52"/>
  <c r="K53"/>
  <c r="L53"/>
  <c r="M53"/>
  <c r="N53"/>
  <c r="O53"/>
  <c r="P53"/>
  <c r="R53"/>
  <c r="R7"/>
  <c r="Q7"/>
  <c r="P7"/>
  <c r="O7"/>
  <c r="N7"/>
  <c r="L7"/>
  <c r="K7"/>
  <c r="K8" i="24"/>
  <c r="L8"/>
  <c r="M8"/>
  <c r="N8"/>
  <c r="O8"/>
  <c r="P8"/>
  <c r="Q8"/>
  <c r="R8"/>
  <c r="K9"/>
  <c r="L9"/>
  <c r="M9"/>
  <c r="N9"/>
  <c r="O9"/>
  <c r="P9"/>
  <c r="Q9"/>
  <c r="R9"/>
  <c r="K10"/>
  <c r="L10"/>
  <c r="M10"/>
  <c r="N10"/>
  <c r="O10"/>
  <c r="P10"/>
  <c r="Q10"/>
  <c r="R10"/>
  <c r="K11"/>
  <c r="L11"/>
  <c r="M11"/>
  <c r="N11"/>
  <c r="O11"/>
  <c r="P11"/>
  <c r="Q11"/>
  <c r="R11"/>
  <c r="K13"/>
  <c r="L13"/>
  <c r="M13"/>
  <c r="N13"/>
  <c r="O13"/>
  <c r="P13"/>
  <c r="Q13"/>
  <c r="R13"/>
  <c r="K14"/>
  <c r="L14"/>
  <c r="M14"/>
  <c r="N14"/>
  <c r="O14"/>
  <c r="P14"/>
  <c r="Q14"/>
  <c r="R14"/>
  <c r="K15"/>
  <c r="L15"/>
  <c r="M15"/>
  <c r="N15"/>
  <c r="O15"/>
  <c r="P15"/>
  <c r="Q15"/>
  <c r="R15"/>
  <c r="K16"/>
  <c r="L16"/>
  <c r="M16"/>
  <c r="N16"/>
  <c r="O16"/>
  <c r="P16"/>
  <c r="Q16"/>
  <c r="R16"/>
  <c r="K17"/>
  <c r="L17"/>
  <c r="M17"/>
  <c r="N17"/>
  <c r="O17"/>
  <c r="P17"/>
  <c r="Q17"/>
  <c r="R17"/>
  <c r="K19"/>
  <c r="L19"/>
  <c r="M19"/>
  <c r="N19"/>
  <c r="O19"/>
  <c r="P19"/>
  <c r="Q19"/>
  <c r="R19"/>
  <c r="K20"/>
  <c r="L20"/>
  <c r="M20"/>
  <c r="N20"/>
  <c r="O20"/>
  <c r="P20"/>
  <c r="Q20"/>
  <c r="R20"/>
  <c r="K21"/>
  <c r="L21"/>
  <c r="M21"/>
  <c r="N21"/>
  <c r="O21"/>
  <c r="P21"/>
  <c r="Q21"/>
  <c r="R21"/>
  <c r="K22"/>
  <c r="L22"/>
  <c r="M22"/>
  <c r="N22"/>
  <c r="O22"/>
  <c r="P22"/>
  <c r="Q22"/>
  <c r="R22"/>
  <c r="K23"/>
  <c r="L23"/>
  <c r="M23"/>
  <c r="N23"/>
  <c r="O23"/>
  <c r="P23"/>
  <c r="Q23"/>
  <c r="R23"/>
  <c r="K25"/>
  <c r="L25"/>
  <c r="M25"/>
  <c r="N25"/>
  <c r="O25"/>
  <c r="P25"/>
  <c r="Q25"/>
  <c r="R25"/>
  <c r="K26"/>
  <c r="L26"/>
  <c r="M26"/>
  <c r="N26"/>
  <c r="O26"/>
  <c r="P26"/>
  <c r="Q26"/>
  <c r="R26"/>
  <c r="K27"/>
  <c r="L27"/>
  <c r="M27"/>
  <c r="N27"/>
  <c r="O27"/>
  <c r="P27"/>
  <c r="Q27"/>
  <c r="R27"/>
  <c r="K28"/>
  <c r="L28"/>
  <c r="M28"/>
  <c r="N28"/>
  <c r="O28"/>
  <c r="P28"/>
  <c r="Q28"/>
  <c r="R28"/>
  <c r="K29"/>
  <c r="L29"/>
  <c r="M29"/>
  <c r="N29"/>
  <c r="O29"/>
  <c r="P29"/>
  <c r="Q29"/>
  <c r="R29"/>
  <c r="K31"/>
  <c r="L31"/>
  <c r="M31"/>
  <c r="N31"/>
  <c r="O31"/>
  <c r="P31"/>
  <c r="Q31"/>
  <c r="R31"/>
  <c r="K32"/>
  <c r="L32"/>
  <c r="M32"/>
  <c r="N32"/>
  <c r="O32"/>
  <c r="P32"/>
  <c r="Q32"/>
  <c r="R32"/>
  <c r="K33"/>
  <c r="L33"/>
  <c r="M33"/>
  <c r="N33"/>
  <c r="O33"/>
  <c r="P33"/>
  <c r="Q33"/>
  <c r="R33"/>
  <c r="K34"/>
  <c r="L34"/>
  <c r="M34"/>
  <c r="N34"/>
  <c r="O34"/>
  <c r="P34"/>
  <c r="Q34"/>
  <c r="R34"/>
  <c r="K35"/>
  <c r="L35"/>
  <c r="M35"/>
  <c r="N35"/>
  <c r="O35"/>
  <c r="P35"/>
  <c r="Q35"/>
  <c r="R35"/>
  <c r="K37"/>
  <c r="L37"/>
  <c r="M37"/>
  <c r="N37"/>
  <c r="O37"/>
  <c r="P37"/>
  <c r="Q37"/>
  <c r="R37"/>
  <c r="K38"/>
  <c r="L38"/>
  <c r="M38"/>
  <c r="N38"/>
  <c r="O38"/>
  <c r="P38"/>
  <c r="Q38"/>
  <c r="R38"/>
  <c r="K39"/>
  <c r="L39"/>
  <c r="M39"/>
  <c r="N39"/>
  <c r="O39"/>
  <c r="P39"/>
  <c r="Q39"/>
  <c r="R39"/>
  <c r="K40"/>
  <c r="L40"/>
  <c r="M40"/>
  <c r="N40"/>
  <c r="O40"/>
  <c r="P40"/>
  <c r="Q40"/>
  <c r="R40"/>
  <c r="K41"/>
  <c r="L41"/>
  <c r="M41"/>
  <c r="N41"/>
  <c r="O41"/>
  <c r="P41"/>
  <c r="Q41"/>
  <c r="R41"/>
  <c r="K43"/>
  <c r="L43"/>
  <c r="M43"/>
  <c r="N43"/>
  <c r="O43"/>
  <c r="P43"/>
  <c r="Q43"/>
  <c r="R43"/>
  <c r="K44"/>
  <c r="L44"/>
  <c r="M44"/>
  <c r="N44"/>
  <c r="O44"/>
  <c r="P44"/>
  <c r="Q44"/>
  <c r="R44"/>
  <c r="K45"/>
  <c r="L45"/>
  <c r="M45"/>
  <c r="N45"/>
  <c r="O45"/>
  <c r="P45"/>
  <c r="Q45"/>
  <c r="R45"/>
  <c r="K46"/>
  <c r="L46"/>
  <c r="M46"/>
  <c r="N46"/>
  <c r="O46"/>
  <c r="P46"/>
  <c r="Q46"/>
  <c r="R46"/>
  <c r="K47"/>
  <c r="L47"/>
  <c r="M47"/>
  <c r="N47"/>
  <c r="O47"/>
  <c r="P47"/>
  <c r="Q47"/>
  <c r="R47"/>
  <c r="K49"/>
  <c r="L49"/>
  <c r="M49"/>
  <c r="N49"/>
  <c r="O49"/>
  <c r="P49"/>
  <c r="Q49"/>
  <c r="R49"/>
  <c r="K50"/>
  <c r="L50"/>
  <c r="M50"/>
  <c r="N50"/>
  <c r="O50"/>
  <c r="P50"/>
  <c r="Q50"/>
  <c r="R50"/>
  <c r="K51"/>
  <c r="L51"/>
  <c r="M51"/>
  <c r="N51"/>
  <c r="O51"/>
  <c r="P51"/>
  <c r="Q51"/>
  <c r="R51"/>
  <c r="K52"/>
  <c r="L52"/>
  <c r="M52"/>
  <c r="N52"/>
  <c r="O52"/>
  <c r="P52"/>
  <c r="Q52"/>
  <c r="R52"/>
  <c r="K53"/>
  <c r="L53"/>
  <c r="M53"/>
  <c r="N53"/>
  <c r="O53"/>
  <c r="P53"/>
  <c r="Q53"/>
  <c r="R53"/>
  <c r="K57"/>
  <c r="L57"/>
  <c r="M57"/>
  <c r="N57"/>
  <c r="O57"/>
  <c r="P57"/>
  <c r="Q57"/>
  <c r="R57"/>
  <c r="K58"/>
  <c r="L58"/>
  <c r="M58"/>
  <c r="N58"/>
  <c r="O58"/>
  <c r="P58"/>
  <c r="Q58"/>
  <c r="R58"/>
  <c r="K59"/>
  <c r="L59"/>
  <c r="M59"/>
  <c r="N59"/>
  <c r="O59"/>
  <c r="P59"/>
  <c r="Q59"/>
  <c r="R59"/>
  <c r="K60"/>
  <c r="L60"/>
  <c r="M60"/>
  <c r="N60"/>
  <c r="O60"/>
  <c r="P60"/>
  <c r="Q60"/>
  <c r="R60"/>
  <c r="K61"/>
  <c r="L61"/>
  <c r="M61"/>
  <c r="N61"/>
  <c r="O61"/>
  <c r="P61"/>
  <c r="Q61"/>
  <c r="R61"/>
  <c r="K63"/>
  <c r="L63"/>
  <c r="M63"/>
  <c r="N63"/>
  <c r="O63"/>
  <c r="P63"/>
  <c r="Q63"/>
  <c r="R63"/>
  <c r="K64"/>
  <c r="L64"/>
  <c r="M64"/>
  <c r="N64"/>
  <c r="O64"/>
  <c r="P64"/>
  <c r="Q64"/>
  <c r="R64"/>
  <c r="K65"/>
  <c r="L65"/>
  <c r="M65"/>
  <c r="N65"/>
  <c r="O65"/>
  <c r="P65"/>
  <c r="Q65"/>
  <c r="R65"/>
  <c r="K66"/>
  <c r="L66"/>
  <c r="M66"/>
  <c r="N66"/>
  <c r="O66"/>
  <c r="P66"/>
  <c r="Q66"/>
  <c r="R66"/>
  <c r="K67"/>
  <c r="L67"/>
  <c r="M67"/>
  <c r="N67"/>
  <c r="O67"/>
  <c r="P67"/>
  <c r="Q67"/>
  <c r="R67"/>
  <c r="K69"/>
  <c r="L69"/>
  <c r="M69"/>
  <c r="N69"/>
  <c r="O69"/>
  <c r="P69"/>
  <c r="Q69"/>
  <c r="R69"/>
  <c r="K70"/>
  <c r="L70"/>
  <c r="M70"/>
  <c r="N70"/>
  <c r="O70"/>
  <c r="P70"/>
  <c r="Q70"/>
  <c r="R70"/>
  <c r="K71"/>
  <c r="L71"/>
  <c r="M71"/>
  <c r="N71"/>
  <c r="O71"/>
  <c r="P71"/>
  <c r="Q71"/>
  <c r="R71"/>
  <c r="K72"/>
  <c r="L72"/>
  <c r="M72"/>
  <c r="N72"/>
  <c r="O72"/>
  <c r="P72"/>
  <c r="Q72"/>
  <c r="R72"/>
  <c r="K73"/>
  <c r="L73"/>
  <c r="M73"/>
  <c r="N73"/>
  <c r="O73"/>
  <c r="P73"/>
  <c r="Q73"/>
  <c r="R73"/>
  <c r="K75"/>
  <c r="L75"/>
  <c r="M75"/>
  <c r="N75"/>
  <c r="O75"/>
  <c r="P75"/>
  <c r="Q75"/>
  <c r="R75"/>
  <c r="K76"/>
  <c r="L76"/>
  <c r="M76"/>
  <c r="N76"/>
  <c r="O76"/>
  <c r="P76"/>
  <c r="Q76"/>
  <c r="R76"/>
  <c r="K77"/>
  <c r="L77"/>
  <c r="M77"/>
  <c r="N77"/>
  <c r="O77"/>
  <c r="P77"/>
  <c r="Q77"/>
  <c r="R77"/>
  <c r="K78"/>
  <c r="L78"/>
  <c r="M78"/>
  <c r="N78"/>
  <c r="O78"/>
  <c r="P78"/>
  <c r="Q78"/>
  <c r="R78"/>
  <c r="K79"/>
  <c r="L79"/>
  <c r="M79"/>
  <c r="N79"/>
  <c r="O79"/>
  <c r="P79"/>
  <c r="Q79"/>
  <c r="R79"/>
  <c r="K81"/>
  <c r="L81"/>
  <c r="M81"/>
  <c r="N81"/>
  <c r="O81"/>
  <c r="P81"/>
  <c r="Q81"/>
  <c r="R81"/>
  <c r="K82"/>
  <c r="L82"/>
  <c r="M82"/>
  <c r="N82"/>
  <c r="O82"/>
  <c r="P82"/>
  <c r="Q82"/>
  <c r="R82"/>
  <c r="K83"/>
  <c r="L83"/>
  <c r="M83"/>
  <c r="N83"/>
  <c r="O83"/>
  <c r="P83"/>
  <c r="Q83"/>
  <c r="R83"/>
  <c r="K84"/>
  <c r="L84"/>
  <c r="M84"/>
  <c r="N84"/>
  <c r="O84"/>
  <c r="P84"/>
  <c r="Q84"/>
  <c r="R84"/>
  <c r="K85"/>
  <c r="L85"/>
  <c r="M85"/>
  <c r="N85"/>
  <c r="O85"/>
  <c r="P85"/>
  <c r="Q85"/>
  <c r="R85"/>
  <c r="K87"/>
  <c r="L87"/>
  <c r="M87"/>
  <c r="N87"/>
  <c r="O87"/>
  <c r="P87"/>
  <c r="Q87"/>
  <c r="R87"/>
  <c r="K88"/>
  <c r="L88"/>
  <c r="M88"/>
  <c r="N88"/>
  <c r="O88"/>
  <c r="P88"/>
  <c r="Q88"/>
  <c r="R88"/>
  <c r="K89"/>
  <c r="L89"/>
  <c r="M89"/>
  <c r="N89"/>
  <c r="O89"/>
  <c r="P89"/>
  <c r="Q89"/>
  <c r="R89"/>
  <c r="K90"/>
  <c r="L90"/>
  <c r="M90"/>
  <c r="N90"/>
  <c r="O90"/>
  <c r="P90"/>
  <c r="Q90"/>
  <c r="R90"/>
  <c r="K91"/>
  <c r="L91"/>
  <c r="M91"/>
  <c r="N91"/>
  <c r="O91"/>
  <c r="P91"/>
  <c r="Q91"/>
  <c r="R91"/>
  <c r="K93"/>
  <c r="L93"/>
  <c r="M93"/>
  <c r="N93"/>
  <c r="O93"/>
  <c r="P93"/>
  <c r="Q93"/>
  <c r="R93"/>
  <c r="K94"/>
  <c r="L94"/>
  <c r="M94"/>
  <c r="N94"/>
  <c r="O94"/>
  <c r="P94"/>
  <c r="Q94"/>
  <c r="R94"/>
  <c r="K95"/>
  <c r="L95"/>
  <c r="M95"/>
  <c r="N95"/>
  <c r="O95"/>
  <c r="P95"/>
  <c r="Q95"/>
  <c r="R95"/>
  <c r="K96"/>
  <c r="L96"/>
  <c r="M96"/>
  <c r="N96"/>
  <c r="O96"/>
  <c r="P96"/>
  <c r="Q96"/>
  <c r="R96"/>
  <c r="K97"/>
  <c r="L97"/>
  <c r="M97"/>
  <c r="N97"/>
  <c r="O97"/>
  <c r="P97"/>
  <c r="Q97"/>
  <c r="R97"/>
  <c r="K99"/>
  <c r="L99"/>
  <c r="M99"/>
  <c r="N99"/>
  <c r="O99"/>
  <c r="P99"/>
  <c r="Q99"/>
  <c r="R99"/>
  <c r="K100"/>
  <c r="L100"/>
  <c r="M100"/>
  <c r="N100"/>
  <c r="O100"/>
  <c r="P100"/>
  <c r="Q100"/>
  <c r="R100"/>
  <c r="K101"/>
  <c r="L101"/>
  <c r="M101"/>
  <c r="N101"/>
  <c r="O101"/>
  <c r="P101"/>
  <c r="Q101"/>
  <c r="R101"/>
  <c r="R7"/>
  <c r="Q7"/>
  <c r="P7"/>
  <c r="O7"/>
  <c r="N7"/>
  <c r="L7"/>
  <c r="K7"/>
  <c r="O13" i="23"/>
  <c r="P13"/>
  <c r="Q13"/>
  <c r="R13"/>
  <c r="O14"/>
  <c r="P14"/>
  <c r="Q14"/>
  <c r="R14"/>
  <c r="O15"/>
  <c r="P15"/>
  <c r="Q15"/>
  <c r="R15"/>
  <c r="O16"/>
  <c r="P16"/>
  <c r="Q16"/>
  <c r="R16"/>
  <c r="O17"/>
  <c r="P17"/>
  <c r="Q17"/>
  <c r="R17"/>
  <c r="O19"/>
  <c r="P19"/>
  <c r="Q19"/>
  <c r="R19"/>
  <c r="O20"/>
  <c r="P20"/>
  <c r="Q20"/>
  <c r="R20"/>
  <c r="O21"/>
  <c r="P21"/>
  <c r="Q21"/>
  <c r="R21"/>
  <c r="O22"/>
  <c r="P22"/>
  <c r="Q22"/>
  <c r="R22"/>
  <c r="O23"/>
  <c r="P23"/>
  <c r="Q23"/>
  <c r="R23"/>
  <c r="O25"/>
  <c r="P25"/>
  <c r="Q25"/>
  <c r="R25"/>
  <c r="O26"/>
  <c r="P26"/>
  <c r="Q26"/>
  <c r="R26"/>
  <c r="O27"/>
  <c r="P27"/>
  <c r="Q27"/>
  <c r="R27"/>
  <c r="O28"/>
  <c r="P28"/>
  <c r="Q28"/>
  <c r="R28"/>
  <c r="O29"/>
  <c r="P29"/>
  <c r="Q29"/>
  <c r="R29"/>
  <c r="O31"/>
  <c r="P31"/>
  <c r="Q31"/>
  <c r="R31"/>
  <c r="O32"/>
  <c r="P32"/>
  <c r="Q32"/>
  <c r="R32"/>
  <c r="O33"/>
  <c r="P33"/>
  <c r="Q33"/>
  <c r="R33"/>
  <c r="O34"/>
  <c r="P34"/>
  <c r="Q34"/>
  <c r="R34"/>
  <c r="O35"/>
  <c r="P35"/>
  <c r="Q35"/>
  <c r="R35"/>
  <c r="O37"/>
  <c r="P37"/>
  <c r="Q37"/>
  <c r="R37"/>
  <c r="O38"/>
  <c r="P38"/>
  <c r="Q38"/>
  <c r="R38"/>
  <c r="O39"/>
  <c r="P39"/>
  <c r="Q39"/>
  <c r="R39"/>
  <c r="O40"/>
  <c r="P40"/>
  <c r="Q40"/>
  <c r="R40"/>
  <c r="O41"/>
  <c r="P41"/>
  <c r="Q41"/>
  <c r="R41"/>
  <c r="O43"/>
  <c r="P43"/>
  <c r="Q43"/>
  <c r="R43"/>
  <c r="O44"/>
  <c r="P44"/>
  <c r="Q44"/>
  <c r="R44"/>
  <c r="O45"/>
  <c r="P45"/>
  <c r="Q45"/>
  <c r="R45"/>
  <c r="O46"/>
  <c r="P46"/>
  <c r="Q46"/>
  <c r="R46"/>
  <c r="O47"/>
  <c r="P47"/>
  <c r="Q47"/>
  <c r="R47"/>
  <c r="O49"/>
  <c r="P49"/>
  <c r="Q49"/>
  <c r="R49"/>
  <c r="O50"/>
  <c r="P50"/>
  <c r="Q50"/>
  <c r="R50"/>
  <c r="O51"/>
  <c r="P51"/>
  <c r="Q51"/>
  <c r="R51"/>
  <c r="O52"/>
  <c r="P52"/>
  <c r="Q52"/>
  <c r="R52"/>
  <c r="O53"/>
  <c r="P53"/>
  <c r="Q53"/>
  <c r="R53"/>
  <c r="O57"/>
  <c r="P57"/>
  <c r="Q57"/>
  <c r="R57"/>
  <c r="O58"/>
  <c r="P58"/>
  <c r="Q58"/>
  <c r="R58"/>
  <c r="O59"/>
  <c r="P59"/>
  <c r="Q59"/>
  <c r="R59"/>
  <c r="O60"/>
  <c r="P60"/>
  <c r="Q60"/>
  <c r="R60"/>
  <c r="O61"/>
  <c r="P61"/>
  <c r="Q61"/>
  <c r="R61"/>
  <c r="O63"/>
  <c r="P63"/>
  <c r="Q63"/>
  <c r="R63"/>
  <c r="O64"/>
  <c r="P64"/>
  <c r="Q64"/>
  <c r="R64"/>
  <c r="O65"/>
  <c r="P65"/>
  <c r="Q65"/>
  <c r="R65"/>
  <c r="O66"/>
  <c r="P66"/>
  <c r="Q66"/>
  <c r="R66"/>
  <c r="O67"/>
  <c r="P67"/>
  <c r="Q67"/>
  <c r="R67"/>
  <c r="O69"/>
  <c r="P69"/>
  <c r="Q69"/>
  <c r="R69"/>
  <c r="O70"/>
  <c r="P70"/>
  <c r="Q70"/>
  <c r="R70"/>
  <c r="O71"/>
  <c r="P71"/>
  <c r="Q71"/>
  <c r="R71"/>
  <c r="O72"/>
  <c r="P72"/>
  <c r="Q72"/>
  <c r="R72"/>
  <c r="O73"/>
  <c r="P73"/>
  <c r="Q73"/>
  <c r="R73"/>
  <c r="O75"/>
  <c r="P75"/>
  <c r="Q75"/>
  <c r="R75"/>
  <c r="O76"/>
  <c r="P76"/>
  <c r="Q76"/>
  <c r="R76"/>
  <c r="O77"/>
  <c r="P77"/>
  <c r="Q77"/>
  <c r="R77"/>
  <c r="O78"/>
  <c r="P78"/>
  <c r="Q78"/>
  <c r="R78"/>
  <c r="O79"/>
  <c r="P79"/>
  <c r="Q79"/>
  <c r="R79"/>
  <c r="O81"/>
  <c r="P81"/>
  <c r="Q81"/>
  <c r="R81"/>
  <c r="O82"/>
  <c r="P82"/>
  <c r="Q82"/>
  <c r="R82"/>
  <c r="O83"/>
  <c r="P83"/>
  <c r="Q83"/>
  <c r="R83"/>
  <c r="O84"/>
  <c r="P84"/>
  <c r="Q84"/>
  <c r="R84"/>
  <c r="O85"/>
  <c r="P85"/>
  <c r="Q85"/>
  <c r="R85"/>
  <c r="O87"/>
  <c r="P87"/>
  <c r="Q87"/>
  <c r="R87"/>
  <c r="O88"/>
  <c r="P88"/>
  <c r="Q88"/>
  <c r="R88"/>
  <c r="O89"/>
  <c r="P89"/>
  <c r="Q89"/>
  <c r="R89"/>
  <c r="O90"/>
  <c r="P90"/>
  <c r="Q90"/>
  <c r="R90"/>
  <c r="O91"/>
  <c r="P91"/>
  <c r="Q91"/>
  <c r="R91"/>
  <c r="O93"/>
  <c r="P93"/>
  <c r="Q93"/>
  <c r="R93"/>
  <c r="O94"/>
  <c r="P94"/>
  <c r="Q94"/>
  <c r="R94"/>
  <c r="O95"/>
  <c r="P95"/>
  <c r="Q95"/>
  <c r="R95"/>
  <c r="O96"/>
  <c r="P96"/>
  <c r="Q96"/>
  <c r="R96"/>
  <c r="O97"/>
  <c r="P97"/>
  <c r="Q97"/>
  <c r="R97"/>
  <c r="O99"/>
  <c r="P99"/>
  <c r="Q99"/>
  <c r="R99"/>
  <c r="O100"/>
  <c r="P100"/>
  <c r="Q100"/>
  <c r="R100"/>
  <c r="O101"/>
  <c r="P101"/>
  <c r="Q101"/>
  <c r="R101"/>
  <c r="R11"/>
  <c r="Q11"/>
  <c r="P11"/>
  <c r="O11"/>
  <c r="R10"/>
  <c r="Q10"/>
  <c r="P10"/>
  <c r="O10"/>
  <c r="R9"/>
  <c r="Q9"/>
  <c r="P9"/>
  <c r="O9"/>
  <c r="R8"/>
  <c r="Q8"/>
  <c r="P8"/>
  <c r="O8"/>
  <c r="R7"/>
  <c r="Q7"/>
  <c r="P7"/>
  <c r="O7"/>
  <c r="N101"/>
  <c r="M101"/>
  <c r="L101"/>
  <c r="K101"/>
  <c r="N100"/>
  <c r="M100"/>
  <c r="L100"/>
  <c r="K100"/>
  <c r="N99"/>
  <c r="M99"/>
  <c r="L99"/>
  <c r="K99"/>
  <c r="N97"/>
  <c r="M97"/>
  <c r="L97"/>
  <c r="K97"/>
  <c r="N96"/>
  <c r="M96"/>
  <c r="L96"/>
  <c r="K96"/>
  <c r="N95"/>
  <c r="M95"/>
  <c r="L95"/>
  <c r="K95"/>
  <c r="N94"/>
  <c r="M94"/>
  <c r="L94"/>
  <c r="K94"/>
  <c r="N93"/>
  <c r="M93"/>
  <c r="L93"/>
  <c r="K93"/>
  <c r="N91"/>
  <c r="M91"/>
  <c r="L91"/>
  <c r="K91"/>
  <c r="N90"/>
  <c r="M90"/>
  <c r="L90"/>
  <c r="K90"/>
  <c r="N89"/>
  <c r="M89"/>
  <c r="L89"/>
  <c r="K89"/>
  <c r="N88"/>
  <c r="M88"/>
  <c r="L88"/>
  <c r="K88"/>
  <c r="N87"/>
  <c r="M87"/>
  <c r="L87"/>
  <c r="K87"/>
  <c r="N85"/>
  <c r="M85"/>
  <c r="L85"/>
  <c r="K85"/>
  <c r="N84"/>
  <c r="M84"/>
  <c r="L84"/>
  <c r="K84"/>
  <c r="N83"/>
  <c r="M83"/>
  <c r="L83"/>
  <c r="K83"/>
  <c r="N82"/>
  <c r="M82"/>
  <c r="L82"/>
  <c r="K82"/>
  <c r="N81"/>
  <c r="M81"/>
  <c r="L81"/>
  <c r="K81"/>
  <c r="N79"/>
  <c r="M79"/>
  <c r="L79"/>
  <c r="K79"/>
  <c r="N78"/>
  <c r="M78"/>
  <c r="L78"/>
  <c r="K78"/>
  <c r="N77"/>
  <c r="M77"/>
  <c r="L77"/>
  <c r="K77"/>
  <c r="N76"/>
  <c r="M76"/>
  <c r="L76"/>
  <c r="K76"/>
  <c r="N75"/>
  <c r="M75"/>
  <c r="L75"/>
  <c r="K75"/>
  <c r="N73"/>
  <c r="M73"/>
  <c r="L73"/>
  <c r="K73"/>
  <c r="N72"/>
  <c r="M72"/>
  <c r="L72"/>
  <c r="K72"/>
  <c r="N71"/>
  <c r="M71"/>
  <c r="L71"/>
  <c r="K71"/>
  <c r="N70"/>
  <c r="M70"/>
  <c r="L70"/>
  <c r="K70"/>
  <c r="N69"/>
  <c r="M69"/>
  <c r="L69"/>
  <c r="K69"/>
  <c r="N67"/>
  <c r="M67"/>
  <c r="L67"/>
  <c r="K67"/>
  <c r="N66"/>
  <c r="M66"/>
  <c r="L66"/>
  <c r="K66"/>
  <c r="N65"/>
  <c r="M65"/>
  <c r="L65"/>
  <c r="K65"/>
  <c r="N64"/>
  <c r="M64"/>
  <c r="L64"/>
  <c r="K64"/>
  <c r="N63"/>
  <c r="M63"/>
  <c r="L63"/>
  <c r="K63"/>
  <c r="N61"/>
  <c r="M61"/>
  <c r="L61"/>
  <c r="K61"/>
  <c r="N60"/>
  <c r="M60"/>
  <c r="L60"/>
  <c r="K60"/>
  <c r="N59"/>
  <c r="M59"/>
  <c r="L59"/>
  <c r="K59"/>
  <c r="N58"/>
  <c r="M58"/>
  <c r="L58"/>
  <c r="K58"/>
  <c r="N57"/>
  <c r="M57"/>
  <c r="L57"/>
  <c r="K57"/>
  <c r="N53"/>
  <c r="M53"/>
  <c r="L53"/>
  <c r="K53"/>
  <c r="N52"/>
  <c r="M52"/>
  <c r="L52"/>
  <c r="K52"/>
  <c r="N51"/>
  <c r="M51"/>
  <c r="L51"/>
  <c r="K51"/>
  <c r="N50"/>
  <c r="M50"/>
  <c r="L50"/>
  <c r="K50"/>
  <c r="N49"/>
  <c r="M49"/>
  <c r="L49"/>
  <c r="K49"/>
  <c r="N47"/>
  <c r="M47"/>
  <c r="L47"/>
  <c r="K47"/>
  <c r="N46"/>
  <c r="M46"/>
  <c r="L46"/>
  <c r="K46"/>
  <c r="N45"/>
  <c r="M45"/>
  <c r="L45"/>
  <c r="K45"/>
  <c r="N44"/>
  <c r="M44"/>
  <c r="L44"/>
  <c r="K44"/>
  <c r="N43"/>
  <c r="M43"/>
  <c r="L43"/>
  <c r="K43"/>
  <c r="N41"/>
  <c r="M41"/>
  <c r="L41"/>
  <c r="K41"/>
  <c r="N40"/>
  <c r="M40"/>
  <c r="L40"/>
  <c r="K40"/>
  <c r="N39"/>
  <c r="M39"/>
  <c r="L39"/>
  <c r="K39"/>
  <c r="N38"/>
  <c r="M38"/>
  <c r="L38"/>
  <c r="K38"/>
  <c r="N37"/>
  <c r="M37"/>
  <c r="L37"/>
  <c r="K37"/>
  <c r="N35"/>
  <c r="M35"/>
  <c r="L35"/>
  <c r="K35"/>
  <c r="N34"/>
  <c r="M34"/>
  <c r="L34"/>
  <c r="K34"/>
  <c r="N33"/>
  <c r="M33"/>
  <c r="L33"/>
  <c r="K33"/>
  <c r="N32"/>
  <c r="M32"/>
  <c r="L32"/>
  <c r="K32"/>
  <c r="N31"/>
  <c r="M31"/>
  <c r="L31"/>
  <c r="K31"/>
  <c r="N29"/>
  <c r="M29"/>
  <c r="L29"/>
  <c r="K29"/>
  <c r="N28"/>
  <c r="M28"/>
  <c r="L28"/>
  <c r="K28"/>
  <c r="N27"/>
  <c r="M27"/>
  <c r="L27"/>
  <c r="K27"/>
  <c r="N26"/>
  <c r="M26"/>
  <c r="L26"/>
  <c r="K26"/>
  <c r="N25"/>
  <c r="M25"/>
  <c r="L25"/>
  <c r="K25"/>
  <c r="N23"/>
  <c r="M23"/>
  <c r="L23"/>
  <c r="K23"/>
  <c r="N22"/>
  <c r="M22"/>
  <c r="L22"/>
  <c r="K22"/>
  <c r="N21"/>
  <c r="M21"/>
  <c r="L21"/>
  <c r="K21"/>
  <c r="N20"/>
  <c r="M20"/>
  <c r="L20"/>
  <c r="K20"/>
  <c r="N19"/>
  <c r="M19"/>
  <c r="L19"/>
  <c r="K19"/>
  <c r="N17"/>
  <c r="M17"/>
  <c r="L17"/>
  <c r="K17"/>
  <c r="N16"/>
  <c r="M16"/>
  <c r="L16"/>
  <c r="K16"/>
  <c r="N15"/>
  <c r="M15"/>
  <c r="L15"/>
  <c r="K15"/>
  <c r="N14"/>
  <c r="M14"/>
  <c r="L14"/>
  <c r="K14"/>
  <c r="N13"/>
  <c r="M13"/>
  <c r="L13"/>
  <c r="K13"/>
  <c r="K8"/>
  <c r="L8"/>
  <c r="M8"/>
  <c r="N8"/>
  <c r="K9"/>
  <c r="L9"/>
  <c r="M9"/>
  <c r="N9"/>
  <c r="K10"/>
  <c r="L10"/>
  <c r="M10"/>
  <c r="N10"/>
  <c r="K11"/>
  <c r="L11"/>
  <c r="M11"/>
  <c r="N11"/>
  <c r="M7"/>
  <c r="N7"/>
  <c r="L7"/>
  <c r="K7"/>
  <c r="N99" i="22"/>
  <c r="M99"/>
  <c r="L99"/>
  <c r="K99"/>
  <c r="N98"/>
  <c r="M98"/>
  <c r="L98"/>
  <c r="K98"/>
  <c r="N97"/>
  <c r="M97"/>
  <c r="L97"/>
  <c r="K97"/>
  <c r="N95"/>
  <c r="M95"/>
  <c r="L95"/>
  <c r="K95"/>
  <c r="N94"/>
  <c r="M94"/>
  <c r="L94"/>
  <c r="K94"/>
  <c r="N93"/>
  <c r="M93"/>
  <c r="L93"/>
  <c r="K93"/>
  <c r="N92"/>
  <c r="M92"/>
  <c r="L92"/>
  <c r="K92"/>
  <c r="N91"/>
  <c r="M91"/>
  <c r="L91"/>
  <c r="K91"/>
  <c r="N89"/>
  <c r="M89"/>
  <c r="L89"/>
  <c r="K89"/>
  <c r="N88"/>
  <c r="M88"/>
  <c r="L88"/>
  <c r="K88"/>
  <c r="N87"/>
  <c r="M87"/>
  <c r="L87"/>
  <c r="K87"/>
  <c r="N86"/>
  <c r="M86"/>
  <c r="L86"/>
  <c r="K86"/>
  <c r="N85"/>
  <c r="M85"/>
  <c r="L85"/>
  <c r="K85"/>
  <c r="N83"/>
  <c r="M83"/>
  <c r="L83"/>
  <c r="K83"/>
  <c r="N82"/>
  <c r="M82"/>
  <c r="L82"/>
  <c r="K82"/>
  <c r="N81"/>
  <c r="M81"/>
  <c r="L81"/>
  <c r="K81"/>
  <c r="N80"/>
  <c r="M80"/>
  <c r="L80"/>
  <c r="K80"/>
  <c r="N79"/>
  <c r="M79"/>
  <c r="L79"/>
  <c r="K79"/>
  <c r="N77"/>
  <c r="M77"/>
  <c r="L77"/>
  <c r="K77"/>
  <c r="N76"/>
  <c r="M76"/>
  <c r="L76"/>
  <c r="K76"/>
  <c r="N75"/>
  <c r="M75"/>
  <c r="L75"/>
  <c r="K75"/>
  <c r="N74"/>
  <c r="M74"/>
  <c r="L74"/>
  <c r="K74"/>
  <c r="N73"/>
  <c r="M73"/>
  <c r="L73"/>
  <c r="K73"/>
  <c r="N71"/>
  <c r="M71"/>
  <c r="L71"/>
  <c r="K71"/>
  <c r="N70"/>
  <c r="M70"/>
  <c r="L70"/>
  <c r="K70"/>
  <c r="N69"/>
  <c r="M69"/>
  <c r="L69"/>
  <c r="K69"/>
  <c r="N68"/>
  <c r="M68"/>
  <c r="L68"/>
  <c r="K68"/>
  <c r="N67"/>
  <c r="M67"/>
  <c r="L67"/>
  <c r="K67"/>
  <c r="N65"/>
  <c r="M65"/>
  <c r="L65"/>
  <c r="K65"/>
  <c r="N64"/>
  <c r="M64"/>
  <c r="L64"/>
  <c r="K64"/>
  <c r="N63"/>
  <c r="M63"/>
  <c r="L63"/>
  <c r="K63"/>
  <c r="N62"/>
  <c r="M62"/>
  <c r="L62"/>
  <c r="K62"/>
  <c r="N61"/>
  <c r="M61"/>
  <c r="L61"/>
  <c r="K61"/>
  <c r="N59"/>
  <c r="M59"/>
  <c r="L59"/>
  <c r="K59"/>
  <c r="N58"/>
  <c r="M58"/>
  <c r="L58"/>
  <c r="K58"/>
  <c r="N57"/>
  <c r="M57"/>
  <c r="L57"/>
  <c r="K57"/>
  <c r="O8"/>
  <c r="P8"/>
  <c r="Q8"/>
  <c r="R8"/>
  <c r="O9"/>
  <c r="P9"/>
  <c r="Q9"/>
  <c r="R9"/>
  <c r="O10"/>
  <c r="P10"/>
  <c r="Q10"/>
  <c r="R10"/>
  <c r="O12"/>
  <c r="P12"/>
  <c r="Q12"/>
  <c r="R12"/>
  <c r="O13"/>
  <c r="P13"/>
  <c r="Q13"/>
  <c r="R13"/>
  <c r="O14"/>
  <c r="P14"/>
  <c r="Q14"/>
  <c r="R14"/>
  <c r="O15"/>
  <c r="P15"/>
  <c r="Q15"/>
  <c r="R15"/>
  <c r="O16"/>
  <c r="P16"/>
  <c r="Q16"/>
  <c r="R16"/>
  <c r="O17"/>
  <c r="P17"/>
  <c r="Q17"/>
  <c r="R17"/>
  <c r="O19"/>
  <c r="P19"/>
  <c r="Q19"/>
  <c r="R19"/>
  <c r="O20"/>
  <c r="P20"/>
  <c r="Q20"/>
  <c r="R20"/>
  <c r="O21"/>
  <c r="P21"/>
  <c r="Q21"/>
  <c r="R21"/>
  <c r="O22"/>
  <c r="P22"/>
  <c r="Q22"/>
  <c r="R22"/>
  <c r="O23"/>
  <c r="P23"/>
  <c r="Q23"/>
  <c r="R23"/>
  <c r="O25"/>
  <c r="P25"/>
  <c r="Q25"/>
  <c r="R25"/>
  <c r="O26"/>
  <c r="P26"/>
  <c r="Q26"/>
  <c r="R26"/>
  <c r="O27"/>
  <c r="P27"/>
  <c r="Q27"/>
  <c r="R27"/>
  <c r="O28"/>
  <c r="P28"/>
  <c r="Q28"/>
  <c r="R28"/>
  <c r="O29"/>
  <c r="P29"/>
  <c r="Q29"/>
  <c r="R29"/>
  <c r="O31"/>
  <c r="P31"/>
  <c r="Q31"/>
  <c r="R31"/>
  <c r="O32"/>
  <c r="P32"/>
  <c r="Q32"/>
  <c r="R32"/>
  <c r="O33"/>
  <c r="P33"/>
  <c r="Q33"/>
  <c r="R33"/>
  <c r="O34"/>
  <c r="P34"/>
  <c r="Q34"/>
  <c r="R34"/>
  <c r="O35"/>
  <c r="P35"/>
  <c r="Q35"/>
  <c r="R35"/>
  <c r="O37"/>
  <c r="P37"/>
  <c r="Q37"/>
  <c r="R37"/>
  <c r="O38"/>
  <c r="P38"/>
  <c r="Q38"/>
  <c r="R38"/>
  <c r="O39"/>
  <c r="P39"/>
  <c r="Q39"/>
  <c r="R39"/>
  <c r="O40"/>
  <c r="P40"/>
  <c r="Q40"/>
  <c r="R40"/>
  <c r="O41"/>
  <c r="P41"/>
  <c r="Q41"/>
  <c r="R41"/>
  <c r="O43"/>
  <c r="P43"/>
  <c r="Q43"/>
  <c r="R43"/>
  <c r="O44"/>
  <c r="P44"/>
  <c r="Q44"/>
  <c r="R44"/>
  <c r="O45"/>
  <c r="P45"/>
  <c r="Q45"/>
  <c r="R45"/>
  <c r="O46"/>
  <c r="P46"/>
  <c r="Q46"/>
  <c r="R46"/>
  <c r="O47"/>
  <c r="P47"/>
  <c r="Q47"/>
  <c r="R47"/>
  <c r="O49"/>
  <c r="P49"/>
  <c r="Q49"/>
  <c r="R49"/>
  <c r="O50"/>
  <c r="P50"/>
  <c r="Q50"/>
  <c r="R50"/>
  <c r="O51"/>
  <c r="P51"/>
  <c r="Q51"/>
  <c r="R51"/>
  <c r="O52"/>
  <c r="P52"/>
  <c r="Q52"/>
  <c r="R52"/>
  <c r="O53"/>
  <c r="P53"/>
  <c r="Q53"/>
  <c r="R53"/>
  <c r="O57"/>
  <c r="P57"/>
  <c r="Q57"/>
  <c r="R57"/>
  <c r="O58"/>
  <c r="P58"/>
  <c r="Q58"/>
  <c r="R58"/>
  <c r="O59"/>
  <c r="P59"/>
  <c r="Q59"/>
  <c r="R59"/>
  <c r="O61"/>
  <c r="P61"/>
  <c r="Q61"/>
  <c r="R61"/>
  <c r="O62"/>
  <c r="P62"/>
  <c r="Q62"/>
  <c r="R62"/>
  <c r="O63"/>
  <c r="P63"/>
  <c r="Q63"/>
  <c r="R63"/>
  <c r="O64"/>
  <c r="P64"/>
  <c r="Q64"/>
  <c r="R64"/>
  <c r="O65"/>
  <c r="P65"/>
  <c r="Q65"/>
  <c r="R65"/>
  <c r="O67"/>
  <c r="P67"/>
  <c r="Q67"/>
  <c r="R67"/>
  <c r="O68"/>
  <c r="P68"/>
  <c r="Q68"/>
  <c r="R68"/>
  <c r="O69"/>
  <c r="P69"/>
  <c r="Q69"/>
  <c r="R69"/>
  <c r="O70"/>
  <c r="P70"/>
  <c r="Q70"/>
  <c r="R70"/>
  <c r="O71"/>
  <c r="P71"/>
  <c r="Q71"/>
  <c r="R71"/>
  <c r="O73"/>
  <c r="P73"/>
  <c r="Q73"/>
  <c r="R73"/>
  <c r="O74"/>
  <c r="P74"/>
  <c r="Q74"/>
  <c r="R74"/>
  <c r="O75"/>
  <c r="P75"/>
  <c r="Q75"/>
  <c r="R75"/>
  <c r="O76"/>
  <c r="P76"/>
  <c r="Q76"/>
  <c r="R76"/>
  <c r="O77"/>
  <c r="P77"/>
  <c r="Q77"/>
  <c r="R77"/>
  <c r="O79"/>
  <c r="P79"/>
  <c r="Q79"/>
  <c r="R79"/>
  <c r="O80"/>
  <c r="P80"/>
  <c r="Q80"/>
  <c r="R80"/>
  <c r="O81"/>
  <c r="P81"/>
  <c r="Q81"/>
  <c r="R81"/>
  <c r="O82"/>
  <c r="P82"/>
  <c r="Q82"/>
  <c r="R82"/>
  <c r="O83"/>
  <c r="P83"/>
  <c r="Q83"/>
  <c r="R83"/>
  <c r="O85"/>
  <c r="P85"/>
  <c r="Q85"/>
  <c r="R85"/>
  <c r="O86"/>
  <c r="P86"/>
  <c r="Q86"/>
  <c r="R86"/>
  <c r="O87"/>
  <c r="P87"/>
  <c r="Q87"/>
  <c r="R87"/>
  <c r="O88"/>
  <c r="P88"/>
  <c r="Q88"/>
  <c r="R88"/>
  <c r="O89"/>
  <c r="P89"/>
  <c r="Q89"/>
  <c r="R89"/>
  <c r="O91"/>
  <c r="P91"/>
  <c r="Q91"/>
  <c r="R91"/>
  <c r="O92"/>
  <c r="P92"/>
  <c r="Q92"/>
  <c r="R92"/>
  <c r="O93"/>
  <c r="P93"/>
  <c r="Q93"/>
  <c r="R93"/>
  <c r="O94"/>
  <c r="P94"/>
  <c r="Q94"/>
  <c r="R94"/>
  <c r="O95"/>
  <c r="P95"/>
  <c r="Q95"/>
  <c r="R95"/>
  <c r="O97"/>
  <c r="P97"/>
  <c r="Q97"/>
  <c r="R97"/>
  <c r="O98"/>
  <c r="P98"/>
  <c r="Q98"/>
  <c r="R98"/>
  <c r="O99"/>
  <c r="P99"/>
  <c r="Q99"/>
  <c r="R99"/>
  <c r="R7"/>
  <c r="Q7"/>
  <c r="P7"/>
  <c r="O7"/>
  <c r="K9"/>
  <c r="L9"/>
  <c r="M9"/>
  <c r="N9"/>
  <c r="K10"/>
  <c r="L10"/>
  <c r="M10"/>
  <c r="N10"/>
  <c r="K12"/>
  <c r="L12"/>
  <c r="M12"/>
  <c r="N12"/>
  <c r="K13"/>
  <c r="L13"/>
  <c r="M13"/>
  <c r="N13"/>
  <c r="K14"/>
  <c r="L14"/>
  <c r="M14"/>
  <c r="N14"/>
  <c r="K15"/>
  <c r="L15"/>
  <c r="M15"/>
  <c r="N15"/>
  <c r="K16"/>
  <c r="L16"/>
  <c r="M16"/>
  <c r="N16"/>
  <c r="K17"/>
  <c r="L17"/>
  <c r="M17"/>
  <c r="N17"/>
  <c r="K19"/>
  <c r="L19"/>
  <c r="M19"/>
  <c r="N19"/>
  <c r="K20"/>
  <c r="L20"/>
  <c r="M20"/>
  <c r="N20"/>
  <c r="K21"/>
  <c r="L21"/>
  <c r="M21"/>
  <c r="N21"/>
  <c r="K22"/>
  <c r="L22"/>
  <c r="M22"/>
  <c r="N22"/>
  <c r="K23"/>
  <c r="L23"/>
  <c r="M23"/>
  <c r="N23"/>
  <c r="K25"/>
  <c r="L25"/>
  <c r="M25"/>
  <c r="N25"/>
  <c r="K26"/>
  <c r="L26"/>
  <c r="M26"/>
  <c r="N26"/>
  <c r="K27"/>
  <c r="L27"/>
  <c r="M27"/>
  <c r="N27"/>
  <c r="K28"/>
  <c r="L28"/>
  <c r="M28"/>
  <c r="N28"/>
  <c r="K29"/>
  <c r="L29"/>
  <c r="M29"/>
  <c r="N29"/>
  <c r="K31"/>
  <c r="L31"/>
  <c r="M31"/>
  <c r="N31"/>
  <c r="K32"/>
  <c r="L32"/>
  <c r="M32"/>
  <c r="N32"/>
  <c r="K33"/>
  <c r="L33"/>
  <c r="M33"/>
  <c r="N33"/>
  <c r="K34"/>
  <c r="L34"/>
  <c r="M34"/>
  <c r="N34"/>
  <c r="K35"/>
  <c r="L35"/>
  <c r="M35"/>
  <c r="N35"/>
  <c r="K37"/>
  <c r="L37"/>
  <c r="M37"/>
  <c r="N37"/>
  <c r="K38"/>
  <c r="L38"/>
  <c r="M38"/>
  <c r="N38"/>
  <c r="K39"/>
  <c r="L39"/>
  <c r="M39"/>
  <c r="N39"/>
  <c r="K40"/>
  <c r="L40"/>
  <c r="M40"/>
  <c r="N40"/>
  <c r="K41"/>
  <c r="L41"/>
  <c r="M41"/>
  <c r="N41"/>
  <c r="K43"/>
  <c r="L43"/>
  <c r="M43"/>
  <c r="N43"/>
  <c r="K44"/>
  <c r="L44"/>
  <c r="M44"/>
  <c r="N44"/>
  <c r="K45"/>
  <c r="L45"/>
  <c r="M45"/>
  <c r="N45"/>
  <c r="K46"/>
  <c r="L46"/>
  <c r="M46"/>
  <c r="N46"/>
  <c r="K47"/>
  <c r="L47"/>
  <c r="M47"/>
  <c r="N47"/>
  <c r="K49"/>
  <c r="L49"/>
  <c r="M49"/>
  <c r="N49"/>
  <c r="K50"/>
  <c r="L50"/>
  <c r="M50"/>
  <c r="N50"/>
  <c r="K51"/>
  <c r="L51"/>
  <c r="M51"/>
  <c r="N51"/>
  <c r="K52"/>
  <c r="L52"/>
  <c r="M52"/>
  <c r="N52"/>
  <c r="K53"/>
  <c r="L53"/>
  <c r="M53"/>
  <c r="N53"/>
  <c r="N8"/>
  <c r="M8"/>
  <c r="L8"/>
  <c r="K8"/>
  <c r="Q10" i="21"/>
  <c r="R100"/>
  <c r="Q100"/>
  <c r="P100"/>
  <c r="O100"/>
  <c r="R99"/>
  <c r="Q99"/>
  <c r="P99"/>
  <c r="O99"/>
  <c r="R98"/>
  <c r="Q98"/>
  <c r="P98"/>
  <c r="O98"/>
  <c r="R96"/>
  <c r="Q96"/>
  <c r="P96"/>
  <c r="O96"/>
  <c r="R95"/>
  <c r="Q95"/>
  <c r="P95"/>
  <c r="O95"/>
  <c r="R94"/>
  <c r="Q94"/>
  <c r="P94"/>
  <c r="O94"/>
  <c r="R93"/>
  <c r="Q93"/>
  <c r="P93"/>
  <c r="O93"/>
  <c r="R92"/>
  <c r="Q92"/>
  <c r="P92"/>
  <c r="O92"/>
  <c r="R90"/>
  <c r="Q90"/>
  <c r="P90"/>
  <c r="O90"/>
  <c r="R89"/>
  <c r="Q89"/>
  <c r="P89"/>
  <c r="O89"/>
  <c r="R88"/>
  <c r="Q88"/>
  <c r="P88"/>
  <c r="O88"/>
  <c r="R87"/>
  <c r="Q87"/>
  <c r="P87"/>
  <c r="O87"/>
  <c r="R86"/>
  <c r="Q86"/>
  <c r="P86"/>
  <c r="O86"/>
  <c r="R84"/>
  <c r="Q84"/>
  <c r="P84"/>
  <c r="O84"/>
  <c r="R83"/>
  <c r="Q83"/>
  <c r="P83"/>
  <c r="O83"/>
  <c r="R82"/>
  <c r="Q82"/>
  <c r="P82"/>
  <c r="O82"/>
  <c r="R81"/>
  <c r="Q81"/>
  <c r="P81"/>
  <c r="O81"/>
  <c r="R80"/>
  <c r="Q80"/>
  <c r="P80"/>
  <c r="O80"/>
  <c r="R78"/>
  <c r="Q78"/>
  <c r="P78"/>
  <c r="O78"/>
  <c r="R77"/>
  <c r="Q77"/>
  <c r="P77"/>
  <c r="O77"/>
  <c r="R76"/>
  <c r="Q76"/>
  <c r="P76"/>
  <c r="O76"/>
  <c r="R75"/>
  <c r="Q75"/>
  <c r="P75"/>
  <c r="O75"/>
  <c r="R74"/>
  <c r="Q74"/>
  <c r="P74"/>
  <c r="O74"/>
  <c r="R72"/>
  <c r="Q72"/>
  <c r="P72"/>
  <c r="O72"/>
  <c r="R71"/>
  <c r="Q71"/>
  <c r="P71"/>
  <c r="O71"/>
  <c r="R70"/>
  <c r="Q70"/>
  <c r="P70"/>
  <c r="O70"/>
  <c r="R69"/>
  <c r="Q69"/>
  <c r="P69"/>
  <c r="O69"/>
  <c r="R68"/>
  <c r="Q68"/>
  <c r="P68"/>
  <c r="O68"/>
  <c r="R66"/>
  <c r="Q66"/>
  <c r="P66"/>
  <c r="O66"/>
  <c r="R65"/>
  <c r="Q65"/>
  <c r="P65"/>
  <c r="O65"/>
  <c r="R64"/>
  <c r="Q64"/>
  <c r="P64"/>
  <c r="O64"/>
  <c r="R63"/>
  <c r="Q63"/>
  <c r="P63"/>
  <c r="O63"/>
  <c r="R62"/>
  <c r="Q62"/>
  <c r="P62"/>
  <c r="O62"/>
  <c r="R60"/>
  <c r="Q60"/>
  <c r="P60"/>
  <c r="O60"/>
  <c r="R59"/>
  <c r="Q59"/>
  <c r="P59"/>
  <c r="O59"/>
  <c r="R58"/>
  <c r="Q58"/>
  <c r="P58"/>
  <c r="O58"/>
  <c r="R57"/>
  <c r="Q57"/>
  <c r="P57"/>
  <c r="O57"/>
  <c r="R53"/>
  <c r="Q53"/>
  <c r="P53"/>
  <c r="O53"/>
  <c r="R52"/>
  <c r="Q52"/>
  <c r="P52"/>
  <c r="O52"/>
  <c r="R51"/>
  <c r="Q51"/>
  <c r="P51"/>
  <c r="O51"/>
  <c r="R50"/>
  <c r="Q50"/>
  <c r="P50"/>
  <c r="O50"/>
  <c r="R49"/>
  <c r="Q49"/>
  <c r="P49"/>
  <c r="O49"/>
  <c r="R47"/>
  <c r="Q47"/>
  <c r="P47"/>
  <c r="O47"/>
  <c r="R46"/>
  <c r="Q46"/>
  <c r="P46"/>
  <c r="O46"/>
  <c r="R45"/>
  <c r="Q45"/>
  <c r="P45"/>
  <c r="O45"/>
  <c r="R44"/>
  <c r="Q44"/>
  <c r="P44"/>
  <c r="O44"/>
  <c r="R43"/>
  <c r="Q43"/>
  <c r="P43"/>
  <c r="O43"/>
  <c r="R41"/>
  <c r="Q41"/>
  <c r="P41"/>
  <c r="O41"/>
  <c r="R40"/>
  <c r="Q40"/>
  <c r="P40"/>
  <c r="O40"/>
  <c r="R39"/>
  <c r="Q39"/>
  <c r="P39"/>
  <c r="O39"/>
  <c r="R38"/>
  <c r="Q38"/>
  <c r="P38"/>
  <c r="O38"/>
  <c r="R37"/>
  <c r="Q37"/>
  <c r="P37"/>
  <c r="O37"/>
  <c r="R35"/>
  <c r="Q35"/>
  <c r="P35"/>
  <c r="O35"/>
  <c r="R34"/>
  <c r="Q34"/>
  <c r="P34"/>
  <c r="O34"/>
  <c r="R33"/>
  <c r="Q33"/>
  <c r="P33"/>
  <c r="O33"/>
  <c r="R32"/>
  <c r="Q32"/>
  <c r="P32"/>
  <c r="O32"/>
  <c r="R31"/>
  <c r="Q31"/>
  <c r="P31"/>
  <c r="O31"/>
  <c r="R29"/>
  <c r="Q29"/>
  <c r="P29"/>
  <c r="O29"/>
  <c r="R28"/>
  <c r="Q28"/>
  <c r="P28"/>
  <c r="O28"/>
  <c r="R27"/>
  <c r="Q27"/>
  <c r="P27"/>
  <c r="O27"/>
  <c r="R26"/>
  <c r="Q26"/>
  <c r="P26"/>
  <c r="O26"/>
  <c r="R25"/>
  <c r="Q25"/>
  <c r="P25"/>
  <c r="O25"/>
  <c r="R23"/>
  <c r="Q23"/>
  <c r="P23"/>
  <c r="O23"/>
  <c r="R22"/>
  <c r="Q22"/>
  <c r="P22"/>
  <c r="O22"/>
  <c r="R21"/>
  <c r="Q21"/>
  <c r="P21"/>
  <c r="O21"/>
  <c r="R20"/>
  <c r="Q20"/>
  <c r="P20"/>
  <c r="O20"/>
  <c r="R19"/>
  <c r="Q19"/>
  <c r="P19"/>
  <c r="O19"/>
  <c r="R17"/>
  <c r="Q17"/>
  <c r="P17"/>
  <c r="O17"/>
  <c r="R16"/>
  <c r="Q16"/>
  <c r="P16"/>
  <c r="O16"/>
  <c r="R15"/>
  <c r="Q15"/>
  <c r="P15"/>
  <c r="O15"/>
  <c r="R14"/>
  <c r="Q14"/>
  <c r="P14"/>
  <c r="O14"/>
  <c r="R13"/>
  <c r="Q13"/>
  <c r="P13"/>
  <c r="O13"/>
  <c r="R11"/>
  <c r="Q11"/>
  <c r="P11"/>
  <c r="O11"/>
  <c r="R10"/>
  <c r="P10"/>
  <c r="N100"/>
  <c r="M100"/>
  <c r="L100"/>
  <c r="N99"/>
  <c r="M99"/>
  <c r="L99"/>
  <c r="N98"/>
  <c r="M98"/>
  <c r="L98"/>
  <c r="N96"/>
  <c r="M96"/>
  <c r="L96"/>
  <c r="N95"/>
  <c r="M95"/>
  <c r="L95"/>
  <c r="N94"/>
  <c r="M94"/>
  <c r="L94"/>
  <c r="N93"/>
  <c r="M93"/>
  <c r="L93"/>
  <c r="N92"/>
  <c r="M92"/>
  <c r="L92"/>
  <c r="N90"/>
  <c r="M90"/>
  <c r="L90"/>
  <c r="N89"/>
  <c r="M89"/>
  <c r="L89"/>
  <c r="N88"/>
  <c r="M88"/>
  <c r="L88"/>
  <c r="N87"/>
  <c r="M87"/>
  <c r="L87"/>
  <c r="N86"/>
  <c r="M86"/>
  <c r="L86"/>
  <c r="N84"/>
  <c r="M84"/>
  <c r="L84"/>
  <c r="N83"/>
  <c r="M83"/>
  <c r="L83"/>
  <c r="N82"/>
  <c r="M82"/>
  <c r="L82"/>
  <c r="N81"/>
  <c r="M81"/>
  <c r="L81"/>
  <c r="N80"/>
  <c r="M80"/>
  <c r="L80"/>
  <c r="N78"/>
  <c r="M78"/>
  <c r="L78"/>
  <c r="N77"/>
  <c r="M77"/>
  <c r="L77"/>
  <c r="N76"/>
  <c r="M76"/>
  <c r="L76"/>
  <c r="N75"/>
  <c r="M75"/>
  <c r="L75"/>
  <c r="N74"/>
  <c r="M74"/>
  <c r="L74"/>
  <c r="N72"/>
  <c r="M72"/>
  <c r="L72"/>
  <c r="N71"/>
  <c r="M71"/>
  <c r="L71"/>
  <c r="N70"/>
  <c r="M70"/>
  <c r="L70"/>
  <c r="N69"/>
  <c r="M69"/>
  <c r="L69"/>
  <c r="N68"/>
  <c r="M68"/>
  <c r="L68"/>
  <c r="N66"/>
  <c r="M66"/>
  <c r="L66"/>
  <c r="N65"/>
  <c r="M65"/>
  <c r="L65"/>
  <c r="N64"/>
  <c r="M64"/>
  <c r="L64"/>
  <c r="N63"/>
  <c r="M63"/>
  <c r="L63"/>
  <c r="N62"/>
  <c r="M62"/>
  <c r="L62"/>
  <c r="N60"/>
  <c r="M60"/>
  <c r="L60"/>
  <c r="N59"/>
  <c r="M59"/>
  <c r="L59"/>
  <c r="N58"/>
  <c r="M58"/>
  <c r="L58"/>
  <c r="N57"/>
  <c r="M57"/>
  <c r="L57"/>
  <c r="N53"/>
  <c r="M53"/>
  <c r="L53"/>
  <c r="N52"/>
  <c r="M52"/>
  <c r="L52"/>
  <c r="N51"/>
  <c r="M51"/>
  <c r="L51"/>
  <c r="N50"/>
  <c r="M50"/>
  <c r="L50"/>
  <c r="N49"/>
  <c r="M49"/>
  <c r="L49"/>
  <c r="N47"/>
  <c r="M47"/>
  <c r="L47"/>
  <c r="N46"/>
  <c r="M46"/>
  <c r="L46"/>
  <c r="N45"/>
  <c r="M45"/>
  <c r="L45"/>
  <c r="N44"/>
  <c r="M44"/>
  <c r="L44"/>
  <c r="N43"/>
  <c r="M43"/>
  <c r="L43"/>
  <c r="N41"/>
  <c r="M41"/>
  <c r="L41"/>
  <c r="N40"/>
  <c r="M40"/>
  <c r="L40"/>
  <c r="N39"/>
  <c r="M39"/>
  <c r="L39"/>
  <c r="N38"/>
  <c r="M38"/>
  <c r="L38"/>
  <c r="N37"/>
  <c r="M37"/>
  <c r="L37"/>
  <c r="N35"/>
  <c r="M35"/>
  <c r="L35"/>
  <c r="N34"/>
  <c r="M34"/>
  <c r="L34"/>
  <c r="N33"/>
  <c r="M33"/>
  <c r="L33"/>
  <c r="N32"/>
  <c r="M32"/>
  <c r="L32"/>
  <c r="N31"/>
  <c r="M31"/>
  <c r="L31"/>
  <c r="N29"/>
  <c r="M29"/>
  <c r="L29"/>
  <c r="N28"/>
  <c r="M28"/>
  <c r="L28"/>
  <c r="N27"/>
  <c r="M27"/>
  <c r="L27"/>
  <c r="N26"/>
  <c r="M26"/>
  <c r="L26"/>
  <c r="N25"/>
  <c r="M25"/>
  <c r="L25"/>
  <c r="N23"/>
  <c r="M23"/>
  <c r="L23"/>
  <c r="N22"/>
  <c r="M22"/>
  <c r="L22"/>
  <c r="N21"/>
  <c r="M21"/>
  <c r="L21"/>
  <c r="N20"/>
  <c r="M20"/>
  <c r="L20"/>
  <c r="N19"/>
  <c r="M19"/>
  <c r="L19"/>
  <c r="N17"/>
  <c r="M17"/>
  <c r="L17"/>
  <c r="N16"/>
  <c r="M16"/>
  <c r="L16"/>
  <c r="N15"/>
  <c r="M15"/>
  <c r="L15"/>
  <c r="N14"/>
  <c r="M14"/>
  <c r="L14"/>
  <c r="N13"/>
  <c r="M13"/>
  <c r="L13"/>
  <c r="N11"/>
  <c r="M11"/>
  <c r="L11"/>
  <c r="L10"/>
  <c r="O10"/>
  <c r="K11"/>
  <c r="K13"/>
  <c r="K14"/>
  <c r="K15"/>
  <c r="K16"/>
  <c r="K17"/>
  <c r="K19"/>
  <c r="K20"/>
  <c r="K21"/>
  <c r="K22"/>
  <c r="K23"/>
  <c r="K25"/>
  <c r="K26"/>
  <c r="K27"/>
  <c r="K28"/>
  <c r="K29"/>
  <c r="K31"/>
  <c r="K32"/>
  <c r="K33"/>
  <c r="K34"/>
  <c r="K35"/>
  <c r="K37"/>
  <c r="K38"/>
  <c r="K39"/>
  <c r="K40"/>
  <c r="K41"/>
  <c r="K43"/>
  <c r="K44"/>
  <c r="K45"/>
  <c r="K46"/>
  <c r="K47"/>
  <c r="K49"/>
  <c r="K50"/>
  <c r="K51"/>
  <c r="K52"/>
  <c r="K53"/>
  <c r="K57"/>
  <c r="K58"/>
  <c r="K59"/>
  <c r="K60"/>
  <c r="K62"/>
  <c r="K63"/>
  <c r="K64"/>
  <c r="K65"/>
  <c r="K66"/>
  <c r="K68"/>
  <c r="K69"/>
  <c r="K70"/>
  <c r="K71"/>
  <c r="K72"/>
  <c r="K74"/>
  <c r="K75"/>
  <c r="K76"/>
  <c r="K77"/>
  <c r="K78"/>
  <c r="K80"/>
  <c r="K81"/>
  <c r="K82"/>
  <c r="K83"/>
  <c r="K84"/>
  <c r="K86"/>
  <c r="K87"/>
  <c r="K88"/>
  <c r="K89"/>
  <c r="K90"/>
  <c r="K92"/>
  <c r="K93"/>
  <c r="K94"/>
  <c r="K95"/>
  <c r="K96"/>
  <c r="K98"/>
  <c r="K99"/>
  <c r="K100"/>
  <c r="K10"/>
  <c r="M10"/>
  <c r="N10"/>
</calcChain>
</file>

<file path=xl/sharedStrings.xml><?xml version="1.0" encoding="utf-8"?>
<sst xmlns="http://schemas.openxmlformats.org/spreadsheetml/2006/main" count="2829" uniqueCount="560">
  <si>
    <t xml:space="preserve">  </t>
  </si>
  <si>
    <t>Πίεση</t>
  </si>
  <si>
    <t>Θερμοκρασία</t>
  </si>
  <si>
    <t>κορεσμού</t>
  </si>
  <si>
    <t xml:space="preserve">P </t>
  </si>
  <si>
    <t>[ kPa ]</t>
  </si>
  <si>
    <t>[°C]</t>
  </si>
  <si>
    <t>Κορεσμένου</t>
  </si>
  <si>
    <t>υγρού</t>
  </si>
  <si>
    <t xml:space="preserve">Κορεσμένου </t>
  </si>
  <si>
    <t>ατμού</t>
  </si>
  <si>
    <t>Ειδικός όγκος</t>
  </si>
  <si>
    <t>[kJ/kg ]</t>
  </si>
  <si>
    <t>Ειδική εσωτερική ενέργεια</t>
  </si>
  <si>
    <t>[ MPa ]</t>
  </si>
  <si>
    <r>
      <t xml:space="preserve">T </t>
    </r>
    <r>
      <rPr>
        <b/>
        <vertAlign val="subscript"/>
        <sz val="11"/>
        <color theme="1"/>
        <rFont val="Calibri"/>
        <family val="2"/>
        <charset val="161"/>
        <scheme val="minor"/>
      </rPr>
      <t xml:space="preserve">sat@P  </t>
    </r>
    <r>
      <rPr>
        <sz val="11"/>
        <color theme="1"/>
        <rFont val="Calibri"/>
        <family val="2"/>
        <charset val="161"/>
        <scheme val="minor"/>
      </rPr>
      <t/>
    </r>
  </si>
  <si>
    <r>
      <t>v</t>
    </r>
    <r>
      <rPr>
        <b/>
        <vertAlign val="subscript"/>
        <sz val="11"/>
        <color theme="1"/>
        <rFont val="Calibri"/>
        <family val="2"/>
        <charset val="161"/>
        <scheme val="minor"/>
      </rPr>
      <t>f</t>
    </r>
    <r>
      <rPr>
        <b/>
        <sz val="11"/>
        <color theme="1"/>
        <rFont val="Calibri"/>
        <family val="2"/>
        <charset val="161"/>
        <scheme val="minor"/>
      </rPr>
      <t xml:space="preserve">  </t>
    </r>
  </si>
  <si>
    <r>
      <t>v</t>
    </r>
    <r>
      <rPr>
        <b/>
        <vertAlign val="subscript"/>
        <sz val="11"/>
        <color theme="1"/>
        <rFont val="Calibri"/>
        <family val="2"/>
        <charset val="161"/>
        <scheme val="minor"/>
      </rPr>
      <t xml:space="preserve">g </t>
    </r>
  </si>
  <si>
    <r>
      <t>u</t>
    </r>
    <r>
      <rPr>
        <b/>
        <vertAlign val="subscript"/>
        <sz val="11"/>
        <color theme="1"/>
        <rFont val="Calibri"/>
        <family val="2"/>
        <charset val="161"/>
        <scheme val="minor"/>
      </rPr>
      <t>f</t>
    </r>
    <r>
      <rPr>
        <b/>
        <sz val="11"/>
        <color theme="1"/>
        <rFont val="Calibri"/>
        <family val="2"/>
        <charset val="161"/>
        <scheme val="minor"/>
      </rPr>
      <t xml:space="preserve">  </t>
    </r>
  </si>
  <si>
    <r>
      <t>u</t>
    </r>
    <r>
      <rPr>
        <b/>
        <vertAlign val="subscript"/>
        <sz val="11"/>
        <color theme="1"/>
        <rFont val="Calibri"/>
        <family val="2"/>
        <charset val="161"/>
        <scheme val="minor"/>
      </rPr>
      <t xml:space="preserve">g </t>
    </r>
  </si>
  <si>
    <r>
      <t>h</t>
    </r>
    <r>
      <rPr>
        <b/>
        <vertAlign val="subscript"/>
        <sz val="11"/>
        <color theme="1"/>
        <rFont val="Calibri"/>
        <family val="2"/>
        <charset val="161"/>
        <scheme val="minor"/>
      </rPr>
      <t>f</t>
    </r>
    <r>
      <rPr>
        <b/>
        <sz val="11"/>
        <color theme="1"/>
        <rFont val="Calibri"/>
        <family val="2"/>
        <charset val="161"/>
        <scheme val="minor"/>
      </rPr>
      <t xml:space="preserve">  </t>
    </r>
  </si>
  <si>
    <r>
      <t>h</t>
    </r>
    <r>
      <rPr>
        <b/>
        <vertAlign val="subscript"/>
        <sz val="11"/>
        <color theme="1"/>
        <rFont val="Calibri"/>
        <family val="2"/>
        <charset val="161"/>
        <scheme val="minor"/>
      </rPr>
      <t xml:space="preserve">g </t>
    </r>
  </si>
  <si>
    <r>
      <t>s</t>
    </r>
    <r>
      <rPr>
        <b/>
        <vertAlign val="subscript"/>
        <sz val="11"/>
        <color theme="1"/>
        <rFont val="Calibri"/>
        <family val="2"/>
        <charset val="161"/>
        <scheme val="minor"/>
      </rPr>
      <t>f</t>
    </r>
    <r>
      <rPr>
        <b/>
        <sz val="11"/>
        <color theme="1"/>
        <rFont val="Calibri"/>
        <family val="2"/>
        <charset val="161"/>
        <scheme val="minor"/>
      </rPr>
      <t xml:space="preserve">  </t>
    </r>
  </si>
  <si>
    <r>
      <t>s</t>
    </r>
    <r>
      <rPr>
        <b/>
        <vertAlign val="subscript"/>
        <sz val="11"/>
        <color theme="1"/>
        <rFont val="Calibri"/>
        <family val="2"/>
        <charset val="161"/>
        <scheme val="minor"/>
      </rPr>
      <t xml:space="preserve">g </t>
    </r>
  </si>
  <si>
    <r>
      <t>[m</t>
    </r>
    <r>
      <rPr>
        <b/>
        <vertAlign val="superscript"/>
        <sz val="11"/>
        <color theme="1"/>
        <rFont val="Calibri"/>
        <family val="2"/>
        <charset val="161"/>
        <scheme val="minor"/>
      </rPr>
      <t>3</t>
    </r>
    <r>
      <rPr>
        <b/>
        <sz val="11"/>
        <color theme="1"/>
        <rFont val="Calibri"/>
        <family val="2"/>
        <charset val="161"/>
        <scheme val="minor"/>
      </rPr>
      <t xml:space="preserve">/kg] </t>
    </r>
  </si>
  <si>
    <r>
      <t>[kJ/(kg</t>
    </r>
    <r>
      <rPr>
        <b/>
        <vertAlign val="superscript"/>
        <sz val="11"/>
        <color theme="1"/>
        <rFont val="Calibri"/>
        <family val="2"/>
        <charset val="161"/>
        <scheme val="minor"/>
      </rPr>
      <t>.</t>
    </r>
    <r>
      <rPr>
        <b/>
        <sz val="11"/>
        <color theme="1"/>
        <rFont val="Calibri"/>
        <family val="2"/>
        <charset val="161"/>
        <scheme val="minor"/>
      </rPr>
      <t>K) ]</t>
    </r>
  </si>
  <si>
    <t>Ειδική ενθαλπία</t>
  </si>
  <si>
    <t>Ειδική εντροπία</t>
  </si>
  <si>
    <r>
      <t>ΠΙΝΑΚΑΣ ΑΤΜΟΥ  1 - ΚΟΡΕΣΜΕΝΟ H</t>
    </r>
    <r>
      <rPr>
        <b/>
        <vertAlign val="subscript"/>
        <sz val="11"/>
        <color theme="1"/>
        <rFont val="Calibri"/>
        <family val="2"/>
        <charset val="161"/>
        <scheme val="minor"/>
      </rPr>
      <t>2</t>
    </r>
    <r>
      <rPr>
        <b/>
        <sz val="11"/>
        <color theme="1"/>
        <rFont val="Calibri"/>
        <family val="2"/>
        <charset val="161"/>
        <scheme val="minor"/>
      </rPr>
      <t>O</t>
    </r>
  </si>
  <si>
    <r>
      <t xml:space="preserve">P </t>
    </r>
    <r>
      <rPr>
        <b/>
        <vertAlign val="subscript"/>
        <sz val="11"/>
        <color theme="1"/>
        <rFont val="Calibri"/>
        <family val="2"/>
        <charset val="161"/>
        <scheme val="minor"/>
      </rPr>
      <t xml:space="preserve">sat@T  </t>
    </r>
  </si>
  <si>
    <r>
      <t xml:space="preserve">T </t>
    </r>
    <r>
      <rPr>
        <sz val="11"/>
        <color theme="1"/>
        <rFont val="Calibri"/>
        <family val="2"/>
        <charset val="161"/>
        <scheme val="minor"/>
      </rPr>
      <t/>
    </r>
  </si>
  <si>
    <r>
      <t>ΠΙΝΑΚΑΣ 2 - ΚΟΡΕΣΜΕΝΟ Η</t>
    </r>
    <r>
      <rPr>
        <b/>
        <vertAlign val="subscript"/>
        <sz val="11"/>
        <color theme="1"/>
        <rFont val="Calibri"/>
        <family val="2"/>
        <charset val="161"/>
        <scheme val="minor"/>
      </rPr>
      <t>2</t>
    </r>
    <r>
      <rPr>
        <b/>
        <sz val="11"/>
        <color theme="1"/>
        <rFont val="Calibri"/>
        <family val="2"/>
        <charset val="161"/>
        <scheme val="minor"/>
      </rPr>
      <t>Ο</t>
    </r>
  </si>
  <si>
    <t xml:space="preserve">T </t>
  </si>
  <si>
    <t xml:space="preserve">Κορ. </t>
  </si>
  <si>
    <t>v</t>
  </si>
  <si>
    <t>u</t>
  </si>
  <si>
    <t>h</t>
  </si>
  <si>
    <t>s</t>
  </si>
  <si>
    <r>
      <t>P = 0,50 MPa (151,86</t>
    </r>
    <r>
      <rPr>
        <b/>
        <sz val="11"/>
        <color theme="1"/>
        <rFont val="Symbol"/>
        <family val="1"/>
        <charset val="2"/>
      </rPr>
      <t>°</t>
    </r>
    <r>
      <rPr>
        <b/>
        <sz val="11"/>
        <color theme="1"/>
        <rFont val="Calibri"/>
        <family val="2"/>
        <charset val="161"/>
        <scheme val="minor"/>
      </rPr>
      <t xml:space="preserve">C) </t>
    </r>
  </si>
  <si>
    <r>
      <t>P = 0,60 MPa (158,85</t>
    </r>
    <r>
      <rPr>
        <b/>
        <sz val="11"/>
        <color theme="1"/>
        <rFont val="Symbol"/>
        <family val="1"/>
        <charset val="2"/>
      </rPr>
      <t>°</t>
    </r>
    <r>
      <rPr>
        <b/>
        <sz val="11"/>
        <color theme="1"/>
        <rFont val="Calibri"/>
        <family val="2"/>
        <charset val="161"/>
        <scheme val="minor"/>
      </rPr>
      <t xml:space="preserve">C) </t>
    </r>
  </si>
  <si>
    <r>
      <t>P = 0,80 MPa (170,43</t>
    </r>
    <r>
      <rPr>
        <b/>
        <sz val="11"/>
        <color theme="1"/>
        <rFont val="Symbol"/>
        <family val="1"/>
        <charset val="2"/>
      </rPr>
      <t>°</t>
    </r>
    <r>
      <rPr>
        <b/>
        <sz val="11"/>
        <color theme="1"/>
        <rFont val="Calibri"/>
        <family val="2"/>
        <charset val="161"/>
        <scheme val="minor"/>
      </rPr>
      <t xml:space="preserve">C) </t>
    </r>
  </si>
  <si>
    <r>
      <t>P = 0,30 MPa (133,55</t>
    </r>
    <r>
      <rPr>
        <b/>
        <sz val="11"/>
        <color theme="1"/>
        <rFont val="Symbol"/>
        <family val="1"/>
        <charset val="2"/>
      </rPr>
      <t>°</t>
    </r>
    <r>
      <rPr>
        <b/>
        <sz val="11"/>
        <color theme="1"/>
        <rFont val="Calibri"/>
        <family val="2"/>
        <charset val="161"/>
        <scheme val="minor"/>
      </rPr>
      <t xml:space="preserve">C) </t>
    </r>
  </si>
  <si>
    <r>
      <t>P = 0,20 MPa (120,23</t>
    </r>
    <r>
      <rPr>
        <b/>
        <sz val="11"/>
        <color theme="1"/>
        <rFont val="Symbol"/>
        <family val="1"/>
        <charset val="2"/>
      </rPr>
      <t>°</t>
    </r>
    <r>
      <rPr>
        <b/>
        <sz val="11"/>
        <color theme="1"/>
        <rFont val="Calibri"/>
        <family val="2"/>
        <charset val="161"/>
        <scheme val="minor"/>
      </rPr>
      <t xml:space="preserve">C) </t>
    </r>
  </si>
  <si>
    <r>
      <t>P = 0,01 MPa (45,81</t>
    </r>
    <r>
      <rPr>
        <b/>
        <sz val="11"/>
        <color theme="1"/>
        <rFont val="Symbol"/>
        <family val="1"/>
        <charset val="2"/>
      </rPr>
      <t>°</t>
    </r>
    <r>
      <rPr>
        <b/>
        <sz val="11"/>
        <color theme="1"/>
        <rFont val="Calibri"/>
        <family val="2"/>
        <charset val="161"/>
        <scheme val="minor"/>
      </rPr>
      <t xml:space="preserve">C) </t>
    </r>
  </si>
  <si>
    <r>
      <t>P = 0,05 MPa (81,33</t>
    </r>
    <r>
      <rPr>
        <b/>
        <sz val="11"/>
        <color theme="1"/>
        <rFont val="Symbol"/>
        <family val="1"/>
        <charset val="2"/>
      </rPr>
      <t>°</t>
    </r>
    <r>
      <rPr>
        <b/>
        <sz val="11"/>
        <color theme="1"/>
        <rFont val="Calibri"/>
        <family val="2"/>
        <charset val="161"/>
        <scheme val="minor"/>
      </rPr>
      <t xml:space="preserve">C) </t>
    </r>
  </si>
  <si>
    <r>
      <t>P = 0,10 MPa (99,63</t>
    </r>
    <r>
      <rPr>
        <b/>
        <sz val="11"/>
        <color theme="1"/>
        <rFont val="Symbol"/>
        <family val="1"/>
        <charset val="2"/>
      </rPr>
      <t>°</t>
    </r>
    <r>
      <rPr>
        <b/>
        <sz val="11"/>
        <color theme="1"/>
        <rFont val="Calibri"/>
        <family val="2"/>
        <charset val="161"/>
        <scheme val="minor"/>
      </rPr>
      <t xml:space="preserve">C) </t>
    </r>
  </si>
  <si>
    <r>
      <t>ΠΙΝΑΚΑΣ  3 - ΥΠΕΡΘΕΡΜΟΣ ΥΔΡΑΤΜΟΣ Η</t>
    </r>
    <r>
      <rPr>
        <b/>
        <vertAlign val="subscript"/>
        <sz val="11"/>
        <color theme="1"/>
        <rFont val="Calibri"/>
        <family val="2"/>
        <charset val="161"/>
        <scheme val="minor"/>
      </rPr>
      <t>2</t>
    </r>
    <r>
      <rPr>
        <b/>
        <sz val="11"/>
        <color theme="1"/>
        <rFont val="Calibri"/>
        <family val="2"/>
        <charset val="161"/>
        <scheme val="minor"/>
      </rPr>
      <t>Ο</t>
    </r>
  </si>
  <si>
    <r>
      <t>ΠΙΝΑΚΑΣ  3 - ΥΠΕΡΘΕΡΜΟΣ ΥΔΡΑΤΜΟΣ Η</t>
    </r>
    <r>
      <rPr>
        <b/>
        <vertAlign val="subscript"/>
        <sz val="11"/>
        <color theme="1"/>
        <rFont val="Calibri"/>
        <family val="2"/>
        <charset val="161"/>
        <scheme val="minor"/>
      </rPr>
      <t>2</t>
    </r>
    <r>
      <rPr>
        <b/>
        <sz val="11"/>
        <color theme="1"/>
        <rFont val="Calibri"/>
        <family val="2"/>
        <charset val="161"/>
        <scheme val="minor"/>
      </rPr>
      <t>Ο (συνέχεια)</t>
    </r>
  </si>
  <si>
    <r>
      <t>P = 1,00 MPa (179,91</t>
    </r>
    <r>
      <rPr>
        <b/>
        <sz val="11"/>
        <color theme="1"/>
        <rFont val="Symbol"/>
        <family val="1"/>
        <charset val="2"/>
      </rPr>
      <t>°</t>
    </r>
    <r>
      <rPr>
        <b/>
        <sz val="11"/>
        <color theme="1"/>
        <rFont val="Calibri"/>
        <family val="2"/>
        <charset val="161"/>
        <scheme val="minor"/>
      </rPr>
      <t xml:space="preserve">C) </t>
    </r>
  </si>
  <si>
    <t>Κορ.</t>
  </si>
  <si>
    <r>
      <t>P = 1,20 MPa (187,99</t>
    </r>
    <r>
      <rPr>
        <b/>
        <sz val="11"/>
        <color theme="1"/>
        <rFont val="Symbol"/>
        <family val="1"/>
        <charset val="2"/>
      </rPr>
      <t>°</t>
    </r>
    <r>
      <rPr>
        <b/>
        <sz val="11"/>
        <color theme="1"/>
        <rFont val="Calibri"/>
        <family val="2"/>
        <charset val="161"/>
        <scheme val="minor"/>
      </rPr>
      <t xml:space="preserve">C) </t>
    </r>
  </si>
  <si>
    <r>
      <t>P = 1,40 MPa (195,07</t>
    </r>
    <r>
      <rPr>
        <b/>
        <sz val="11"/>
        <color theme="1"/>
        <rFont val="Symbol"/>
        <family val="1"/>
        <charset val="2"/>
      </rPr>
      <t>°</t>
    </r>
    <r>
      <rPr>
        <b/>
        <sz val="11"/>
        <color theme="1"/>
        <rFont val="Calibri"/>
        <family val="2"/>
        <charset val="161"/>
        <scheme val="minor"/>
      </rPr>
      <t xml:space="preserve">C) </t>
    </r>
  </si>
  <si>
    <r>
      <t>P = 1,60 MPa (201,41</t>
    </r>
    <r>
      <rPr>
        <b/>
        <sz val="11"/>
        <color theme="1"/>
        <rFont val="Symbol"/>
        <family val="1"/>
        <charset val="2"/>
      </rPr>
      <t>°</t>
    </r>
    <r>
      <rPr>
        <b/>
        <sz val="11"/>
        <color theme="1"/>
        <rFont val="Calibri"/>
        <family val="2"/>
        <charset val="161"/>
        <scheme val="minor"/>
      </rPr>
      <t xml:space="preserve">C) </t>
    </r>
  </si>
  <si>
    <r>
      <t>P = 1,80 MPa (207,15</t>
    </r>
    <r>
      <rPr>
        <b/>
        <sz val="11"/>
        <color theme="1"/>
        <rFont val="Symbol"/>
        <family val="1"/>
        <charset val="2"/>
      </rPr>
      <t>°</t>
    </r>
    <r>
      <rPr>
        <b/>
        <sz val="11"/>
        <color theme="1"/>
        <rFont val="Calibri"/>
        <family val="2"/>
        <charset val="161"/>
        <scheme val="minor"/>
      </rPr>
      <t xml:space="preserve">C) </t>
    </r>
  </si>
  <si>
    <r>
      <t>P = 2,50 MPa (223,99</t>
    </r>
    <r>
      <rPr>
        <b/>
        <sz val="11"/>
        <color theme="1"/>
        <rFont val="Symbol"/>
        <family val="1"/>
        <charset val="2"/>
      </rPr>
      <t>°</t>
    </r>
    <r>
      <rPr>
        <b/>
        <sz val="11"/>
        <color theme="1"/>
        <rFont val="Calibri"/>
        <family val="2"/>
        <charset val="161"/>
        <scheme val="minor"/>
      </rPr>
      <t xml:space="preserve">C) </t>
    </r>
  </si>
  <si>
    <r>
      <t>P = 3,00 MPa (233,90</t>
    </r>
    <r>
      <rPr>
        <b/>
        <sz val="11"/>
        <color theme="1"/>
        <rFont val="Symbol"/>
        <family val="1"/>
        <charset val="2"/>
      </rPr>
      <t>°</t>
    </r>
    <r>
      <rPr>
        <b/>
        <sz val="11"/>
        <color theme="1"/>
        <rFont val="Calibri"/>
        <family val="2"/>
        <charset val="161"/>
        <scheme val="minor"/>
      </rPr>
      <t xml:space="preserve">C) </t>
    </r>
  </si>
  <si>
    <r>
      <t>P = 3,50 MPa (242,60</t>
    </r>
    <r>
      <rPr>
        <b/>
        <sz val="11"/>
        <color theme="1"/>
        <rFont val="Symbol"/>
        <family val="1"/>
        <charset val="2"/>
      </rPr>
      <t>°</t>
    </r>
    <r>
      <rPr>
        <b/>
        <sz val="11"/>
        <color theme="1"/>
        <rFont val="Calibri"/>
        <family val="2"/>
        <charset val="161"/>
        <scheme val="minor"/>
      </rPr>
      <t xml:space="preserve">C) </t>
    </r>
  </si>
  <si>
    <r>
      <t>P = 2,00 MPa (212,42</t>
    </r>
    <r>
      <rPr>
        <b/>
        <sz val="11"/>
        <color theme="1"/>
        <rFont val="Symbol"/>
        <family val="1"/>
        <charset val="2"/>
      </rPr>
      <t>°</t>
    </r>
    <r>
      <rPr>
        <b/>
        <sz val="11"/>
        <color theme="1"/>
        <rFont val="Calibri"/>
        <family val="2"/>
        <charset val="161"/>
        <scheme val="minor"/>
      </rPr>
      <t xml:space="preserve">C) </t>
    </r>
  </si>
  <si>
    <r>
      <t>P = 4,00 MPa (250,40</t>
    </r>
    <r>
      <rPr>
        <b/>
        <sz val="11"/>
        <color theme="1"/>
        <rFont val="Symbol"/>
        <family val="1"/>
        <charset val="2"/>
      </rPr>
      <t>°</t>
    </r>
    <r>
      <rPr>
        <b/>
        <sz val="11"/>
        <color theme="1"/>
        <rFont val="Calibri"/>
        <family val="2"/>
        <charset val="161"/>
        <scheme val="minor"/>
      </rPr>
      <t xml:space="preserve">C) </t>
    </r>
  </si>
  <si>
    <r>
      <t>P = 4,50 MPa (257,49</t>
    </r>
    <r>
      <rPr>
        <b/>
        <sz val="11"/>
        <color theme="1"/>
        <rFont val="Symbol"/>
        <family val="1"/>
        <charset val="2"/>
      </rPr>
      <t>°</t>
    </r>
    <r>
      <rPr>
        <b/>
        <sz val="11"/>
        <color theme="1"/>
        <rFont val="Calibri"/>
        <family val="2"/>
        <charset val="161"/>
        <scheme val="minor"/>
      </rPr>
      <t xml:space="preserve">C) </t>
    </r>
  </si>
  <si>
    <r>
      <t>P = 5,0 MPa (263,99</t>
    </r>
    <r>
      <rPr>
        <b/>
        <sz val="11"/>
        <color theme="1"/>
        <rFont val="Symbol"/>
        <family val="1"/>
        <charset val="2"/>
      </rPr>
      <t>°</t>
    </r>
    <r>
      <rPr>
        <b/>
        <sz val="11"/>
        <color theme="1"/>
        <rFont val="Calibri"/>
        <family val="2"/>
        <charset val="161"/>
        <scheme val="minor"/>
      </rPr>
      <t xml:space="preserve">C) </t>
    </r>
  </si>
  <si>
    <r>
      <t>P = 6,0 MPa (275,64</t>
    </r>
    <r>
      <rPr>
        <b/>
        <sz val="11"/>
        <color theme="1"/>
        <rFont val="Symbol"/>
        <family val="1"/>
        <charset val="2"/>
      </rPr>
      <t>°</t>
    </r>
    <r>
      <rPr>
        <b/>
        <sz val="11"/>
        <color theme="1"/>
        <rFont val="Calibri"/>
        <family val="2"/>
        <charset val="161"/>
        <scheme val="minor"/>
      </rPr>
      <t xml:space="preserve">C) </t>
    </r>
  </si>
  <si>
    <r>
      <t>P = 7,0MPa (285,88</t>
    </r>
    <r>
      <rPr>
        <b/>
        <sz val="11"/>
        <color theme="1"/>
        <rFont val="Symbol"/>
        <family val="1"/>
        <charset val="2"/>
      </rPr>
      <t>°</t>
    </r>
    <r>
      <rPr>
        <b/>
        <sz val="11"/>
        <color theme="1"/>
        <rFont val="Calibri"/>
        <family val="2"/>
        <charset val="161"/>
        <scheme val="minor"/>
      </rPr>
      <t xml:space="preserve">C) </t>
    </r>
  </si>
  <si>
    <r>
      <t>P = 8,0 MPa (295,06</t>
    </r>
    <r>
      <rPr>
        <b/>
        <sz val="11"/>
        <color theme="1"/>
        <rFont val="Symbol"/>
        <family val="1"/>
        <charset val="2"/>
      </rPr>
      <t>°</t>
    </r>
    <r>
      <rPr>
        <b/>
        <sz val="11"/>
        <color theme="1"/>
        <rFont val="Calibri"/>
        <family val="2"/>
        <charset val="161"/>
        <scheme val="minor"/>
      </rPr>
      <t xml:space="preserve">C) </t>
    </r>
  </si>
  <si>
    <r>
      <t>P = 9,0 MPa (303,40</t>
    </r>
    <r>
      <rPr>
        <b/>
        <sz val="11"/>
        <color theme="1"/>
        <rFont val="Symbol"/>
        <family val="1"/>
        <charset val="2"/>
      </rPr>
      <t>°</t>
    </r>
    <r>
      <rPr>
        <b/>
        <sz val="11"/>
        <color theme="1"/>
        <rFont val="Calibri"/>
        <family val="2"/>
        <charset val="161"/>
        <scheme val="minor"/>
      </rPr>
      <t xml:space="preserve">C) </t>
    </r>
  </si>
  <si>
    <r>
      <t>P = 10,0MPa (311,06</t>
    </r>
    <r>
      <rPr>
        <b/>
        <sz val="11"/>
        <color theme="1"/>
        <rFont val="Symbol"/>
        <family val="1"/>
        <charset val="2"/>
      </rPr>
      <t>°</t>
    </r>
    <r>
      <rPr>
        <b/>
        <sz val="11"/>
        <color theme="1"/>
        <rFont val="Calibri"/>
        <family val="2"/>
        <charset val="161"/>
        <scheme val="minor"/>
      </rPr>
      <t xml:space="preserve">C) </t>
    </r>
  </si>
  <si>
    <r>
      <t>P =12,5 MPa (327,89</t>
    </r>
    <r>
      <rPr>
        <b/>
        <sz val="11"/>
        <color theme="1"/>
        <rFont val="Symbol"/>
        <family val="1"/>
        <charset val="2"/>
      </rPr>
      <t>°</t>
    </r>
    <r>
      <rPr>
        <b/>
        <sz val="11"/>
        <color theme="1"/>
        <rFont val="Calibri"/>
        <family val="2"/>
        <charset val="161"/>
        <scheme val="minor"/>
      </rPr>
      <t xml:space="preserve">C) </t>
    </r>
  </si>
  <si>
    <r>
      <t>P = 15,0 MPa (342,24</t>
    </r>
    <r>
      <rPr>
        <b/>
        <sz val="11"/>
        <color theme="1"/>
        <rFont val="Symbol"/>
        <family val="1"/>
        <charset val="2"/>
      </rPr>
      <t>°</t>
    </r>
    <r>
      <rPr>
        <b/>
        <sz val="11"/>
        <color theme="1"/>
        <rFont val="Calibri"/>
        <family val="2"/>
        <charset val="161"/>
        <scheme val="minor"/>
      </rPr>
      <t xml:space="preserve">C) </t>
    </r>
  </si>
  <si>
    <r>
      <t>P = 17,5 MPa (354,75</t>
    </r>
    <r>
      <rPr>
        <b/>
        <sz val="11"/>
        <color theme="1"/>
        <rFont val="Symbol"/>
        <family val="1"/>
        <charset val="2"/>
      </rPr>
      <t>°</t>
    </r>
    <r>
      <rPr>
        <b/>
        <sz val="11"/>
        <color theme="1"/>
        <rFont val="Calibri"/>
        <family val="2"/>
        <charset val="161"/>
        <scheme val="minor"/>
      </rPr>
      <t xml:space="preserve">C) </t>
    </r>
  </si>
  <si>
    <r>
      <t>P = 20,0 MPa (365,81</t>
    </r>
    <r>
      <rPr>
        <b/>
        <sz val="11"/>
        <color theme="1"/>
        <rFont val="Symbol"/>
        <family val="1"/>
        <charset val="2"/>
      </rPr>
      <t>°</t>
    </r>
    <r>
      <rPr>
        <b/>
        <sz val="11"/>
        <color theme="1"/>
        <rFont val="Calibri"/>
        <family val="2"/>
        <charset val="161"/>
        <scheme val="minor"/>
      </rPr>
      <t xml:space="preserve">C) </t>
    </r>
  </si>
  <si>
    <t xml:space="preserve">P = 25,0 MPa </t>
  </si>
  <si>
    <t>P = 30,0 ΜPa</t>
  </si>
  <si>
    <t xml:space="preserve">P = 35,0 MPa </t>
  </si>
  <si>
    <t xml:space="preserve">P = 40,0 MPa </t>
  </si>
  <si>
    <t>P = 50,0 ΜPa</t>
  </si>
  <si>
    <t xml:space="preserve">P = 60,0 MPa </t>
  </si>
  <si>
    <r>
      <t>ΠΙΝΑΚΑΣ  4 - ΥΠΟΨΥΚΤΟ ΥΓΡΟ Η</t>
    </r>
    <r>
      <rPr>
        <b/>
        <vertAlign val="subscript"/>
        <sz val="11"/>
        <color theme="1"/>
        <rFont val="Calibri"/>
        <family val="2"/>
        <charset val="161"/>
        <scheme val="minor"/>
      </rPr>
      <t>2</t>
    </r>
    <r>
      <rPr>
        <b/>
        <sz val="11"/>
        <color theme="1"/>
        <rFont val="Calibri"/>
        <family val="2"/>
        <charset val="161"/>
        <scheme val="minor"/>
      </rPr>
      <t xml:space="preserve">Ο </t>
    </r>
  </si>
  <si>
    <r>
      <t>P =10 MPa (311,06</t>
    </r>
    <r>
      <rPr>
        <b/>
        <sz val="11"/>
        <color theme="1"/>
        <rFont val="Symbol"/>
        <family val="1"/>
        <charset val="2"/>
      </rPr>
      <t>°</t>
    </r>
    <r>
      <rPr>
        <b/>
        <sz val="11"/>
        <color theme="1"/>
        <rFont val="Calibri"/>
        <family val="2"/>
        <charset val="161"/>
        <scheme val="minor"/>
      </rPr>
      <t xml:space="preserve">C) </t>
    </r>
  </si>
  <si>
    <r>
      <t>P =15 MPa (342,24</t>
    </r>
    <r>
      <rPr>
        <b/>
        <sz val="11"/>
        <color theme="1"/>
        <rFont val="Symbol"/>
        <family val="1"/>
        <charset val="2"/>
      </rPr>
      <t>°</t>
    </r>
    <r>
      <rPr>
        <b/>
        <sz val="11"/>
        <color theme="1"/>
        <rFont val="Calibri"/>
        <family val="2"/>
        <charset val="161"/>
        <scheme val="minor"/>
      </rPr>
      <t xml:space="preserve">C) </t>
    </r>
  </si>
  <si>
    <r>
      <t>P = 20 MPa (365,81</t>
    </r>
    <r>
      <rPr>
        <b/>
        <sz val="11"/>
        <color theme="1"/>
        <rFont val="Symbol"/>
        <family val="1"/>
        <charset val="2"/>
      </rPr>
      <t>°</t>
    </r>
    <r>
      <rPr>
        <b/>
        <sz val="11"/>
        <color theme="1"/>
        <rFont val="Calibri"/>
        <family val="2"/>
        <charset val="161"/>
        <scheme val="minor"/>
      </rPr>
      <t xml:space="preserve">C) </t>
    </r>
  </si>
  <si>
    <t xml:space="preserve">P =30 MPa </t>
  </si>
  <si>
    <t xml:space="preserve">P =50 MPa </t>
  </si>
  <si>
    <t xml:space="preserve"> </t>
  </si>
  <si>
    <t>ΠΙΝΑΚΑΣ ΑΤΜΟΥ  5 - ΚΟΡΕΣΜΕΝΟ ΨΥΚΤΙΚΟ R-134a</t>
  </si>
  <si>
    <t>ΠΙΝΑΚΑΣ 6 - ΚΟΡΕΣΜΕΝΟ ΨΥΚΤΙΚΟ R-134a</t>
  </si>
  <si>
    <r>
      <t>P = 0,06 MPa (-37,07</t>
    </r>
    <r>
      <rPr>
        <b/>
        <sz val="11"/>
        <color theme="1"/>
        <rFont val="Symbol"/>
        <family val="1"/>
        <charset val="2"/>
      </rPr>
      <t>°</t>
    </r>
    <r>
      <rPr>
        <b/>
        <sz val="11"/>
        <color theme="1"/>
        <rFont val="Calibri"/>
        <family val="2"/>
        <charset val="161"/>
        <scheme val="minor"/>
      </rPr>
      <t xml:space="preserve">C) </t>
    </r>
  </si>
  <si>
    <r>
      <t>P = 0,10 MPa (-26,43</t>
    </r>
    <r>
      <rPr>
        <b/>
        <sz val="11"/>
        <color theme="1"/>
        <rFont val="Symbol"/>
        <family val="1"/>
        <charset val="2"/>
      </rPr>
      <t>°</t>
    </r>
    <r>
      <rPr>
        <b/>
        <sz val="11"/>
        <color theme="1"/>
        <rFont val="Calibri"/>
        <family val="2"/>
        <charset val="161"/>
        <scheme val="minor"/>
      </rPr>
      <t xml:space="preserve">C) </t>
    </r>
  </si>
  <si>
    <r>
      <t>P = 0,14 MPa (-18,80</t>
    </r>
    <r>
      <rPr>
        <b/>
        <sz val="11"/>
        <color theme="1"/>
        <rFont val="Symbol"/>
        <family val="1"/>
        <charset val="2"/>
      </rPr>
      <t>°</t>
    </r>
    <r>
      <rPr>
        <b/>
        <sz val="11"/>
        <color theme="1"/>
        <rFont val="Calibri"/>
        <family val="2"/>
        <charset val="161"/>
        <scheme val="minor"/>
      </rPr>
      <t xml:space="preserve">C) </t>
    </r>
  </si>
  <si>
    <r>
      <t>P = 0,18 MPa (-12,73</t>
    </r>
    <r>
      <rPr>
        <b/>
        <sz val="11"/>
        <color theme="1"/>
        <rFont val="Symbol"/>
        <family val="1"/>
        <charset val="2"/>
      </rPr>
      <t>°</t>
    </r>
    <r>
      <rPr>
        <b/>
        <sz val="11"/>
        <color theme="1"/>
        <rFont val="Calibri"/>
        <family val="2"/>
        <charset val="161"/>
        <scheme val="minor"/>
      </rPr>
      <t xml:space="preserve">C) </t>
    </r>
  </si>
  <si>
    <r>
      <t>P = 0,20 MPa (-10,09</t>
    </r>
    <r>
      <rPr>
        <b/>
        <sz val="11"/>
        <color theme="1"/>
        <rFont val="Symbol"/>
        <family val="1"/>
        <charset val="2"/>
      </rPr>
      <t>°</t>
    </r>
    <r>
      <rPr>
        <b/>
        <sz val="11"/>
        <color theme="1"/>
        <rFont val="Calibri"/>
        <family val="2"/>
        <charset val="161"/>
        <scheme val="minor"/>
      </rPr>
      <t xml:space="preserve">C) </t>
    </r>
  </si>
  <si>
    <r>
      <t>P = 0,24 MPa (-5,37</t>
    </r>
    <r>
      <rPr>
        <b/>
        <sz val="11"/>
        <color theme="1"/>
        <rFont val="Symbol"/>
        <family val="1"/>
        <charset val="2"/>
      </rPr>
      <t>°</t>
    </r>
    <r>
      <rPr>
        <b/>
        <sz val="11"/>
        <color theme="1"/>
        <rFont val="Calibri"/>
        <family val="2"/>
        <charset val="161"/>
        <scheme val="minor"/>
      </rPr>
      <t xml:space="preserve">C) </t>
    </r>
  </si>
  <si>
    <r>
      <t>P = 0,28 MPa (-1,23</t>
    </r>
    <r>
      <rPr>
        <b/>
        <sz val="11"/>
        <color theme="1"/>
        <rFont val="Symbol"/>
        <family val="1"/>
        <charset val="2"/>
      </rPr>
      <t>°</t>
    </r>
    <r>
      <rPr>
        <b/>
        <sz val="11"/>
        <color theme="1"/>
        <rFont val="Calibri"/>
        <family val="2"/>
        <charset val="161"/>
        <scheme val="minor"/>
      </rPr>
      <t xml:space="preserve">C) </t>
    </r>
  </si>
  <si>
    <r>
      <t>P = 0,32 MPa (2,48</t>
    </r>
    <r>
      <rPr>
        <b/>
        <sz val="11"/>
        <color theme="1"/>
        <rFont val="Symbol"/>
        <family val="1"/>
        <charset val="2"/>
      </rPr>
      <t>°</t>
    </r>
    <r>
      <rPr>
        <b/>
        <sz val="11"/>
        <color theme="1"/>
        <rFont val="Calibri"/>
        <family val="2"/>
        <charset val="161"/>
        <scheme val="minor"/>
      </rPr>
      <t xml:space="preserve">C) </t>
    </r>
  </si>
  <si>
    <r>
      <t>P = 0,40 MPa (8,93</t>
    </r>
    <r>
      <rPr>
        <b/>
        <sz val="11"/>
        <color theme="1"/>
        <rFont val="Symbol"/>
        <family val="1"/>
        <charset val="2"/>
      </rPr>
      <t>°</t>
    </r>
    <r>
      <rPr>
        <b/>
        <sz val="11"/>
        <color theme="1"/>
        <rFont val="Calibri"/>
        <family val="2"/>
        <charset val="161"/>
        <scheme val="minor"/>
      </rPr>
      <t xml:space="preserve">C) </t>
    </r>
  </si>
  <si>
    <r>
      <t>P = 0,50 MPa (15,74</t>
    </r>
    <r>
      <rPr>
        <b/>
        <sz val="11"/>
        <color theme="1"/>
        <rFont val="Symbol"/>
        <family val="1"/>
        <charset val="2"/>
      </rPr>
      <t>°</t>
    </r>
    <r>
      <rPr>
        <b/>
        <sz val="11"/>
        <color theme="1"/>
        <rFont val="Calibri"/>
        <family val="2"/>
        <charset val="161"/>
        <scheme val="minor"/>
      </rPr>
      <t xml:space="preserve">C) </t>
    </r>
  </si>
  <si>
    <r>
      <t>P = 0,60 MPa (21,58</t>
    </r>
    <r>
      <rPr>
        <b/>
        <sz val="11"/>
        <color theme="1"/>
        <rFont val="Symbol"/>
        <family val="1"/>
        <charset val="2"/>
      </rPr>
      <t>°</t>
    </r>
    <r>
      <rPr>
        <b/>
        <sz val="11"/>
        <color theme="1"/>
        <rFont val="Calibri"/>
        <family val="2"/>
        <charset val="161"/>
        <scheme val="minor"/>
      </rPr>
      <t xml:space="preserve">C) </t>
    </r>
  </si>
  <si>
    <r>
      <t>P = 0,70 MPa (26,72</t>
    </r>
    <r>
      <rPr>
        <b/>
        <sz val="11"/>
        <color theme="1"/>
        <rFont val="Symbol"/>
        <family val="1"/>
        <charset val="2"/>
      </rPr>
      <t>°</t>
    </r>
    <r>
      <rPr>
        <b/>
        <sz val="11"/>
        <color theme="1"/>
        <rFont val="Calibri"/>
        <family val="2"/>
        <charset val="161"/>
        <scheme val="minor"/>
      </rPr>
      <t xml:space="preserve">C) </t>
    </r>
  </si>
  <si>
    <r>
      <t>P = 0,80 MPa (31,33</t>
    </r>
    <r>
      <rPr>
        <b/>
        <sz val="11"/>
        <color theme="1"/>
        <rFont val="Symbol"/>
        <family val="1"/>
        <charset val="2"/>
      </rPr>
      <t>°</t>
    </r>
    <r>
      <rPr>
        <b/>
        <sz val="11"/>
        <color theme="1"/>
        <rFont val="Calibri"/>
        <family val="2"/>
        <charset val="161"/>
        <scheme val="minor"/>
      </rPr>
      <t xml:space="preserve">C) </t>
    </r>
  </si>
  <si>
    <r>
      <t>P = 0,90 MPa (35,53</t>
    </r>
    <r>
      <rPr>
        <b/>
        <sz val="11"/>
        <color theme="1"/>
        <rFont val="Symbol"/>
        <family val="1"/>
        <charset val="2"/>
      </rPr>
      <t>°</t>
    </r>
    <r>
      <rPr>
        <b/>
        <sz val="11"/>
        <color theme="1"/>
        <rFont val="Calibri"/>
        <family val="2"/>
        <charset val="161"/>
        <scheme val="minor"/>
      </rPr>
      <t xml:space="preserve">C) </t>
    </r>
  </si>
  <si>
    <r>
      <t>P = 1,00 MPa (39,39</t>
    </r>
    <r>
      <rPr>
        <b/>
        <sz val="11"/>
        <color theme="1"/>
        <rFont val="Symbol"/>
        <family val="1"/>
        <charset val="2"/>
      </rPr>
      <t>°</t>
    </r>
    <r>
      <rPr>
        <b/>
        <sz val="11"/>
        <color theme="1"/>
        <rFont val="Calibri"/>
        <family val="2"/>
        <charset val="161"/>
        <scheme val="minor"/>
      </rPr>
      <t xml:space="preserve">C) </t>
    </r>
  </si>
  <si>
    <r>
      <t>P = 1,20 MPa (46,32</t>
    </r>
    <r>
      <rPr>
        <b/>
        <sz val="11"/>
        <color theme="1"/>
        <rFont val="Symbol"/>
        <family val="1"/>
        <charset val="2"/>
      </rPr>
      <t>°</t>
    </r>
    <r>
      <rPr>
        <b/>
        <sz val="11"/>
        <color theme="1"/>
        <rFont val="Calibri"/>
        <family val="2"/>
        <charset val="161"/>
        <scheme val="minor"/>
      </rPr>
      <t xml:space="preserve">C) </t>
    </r>
  </si>
  <si>
    <r>
      <t>P = 1,4 MPa (52,43</t>
    </r>
    <r>
      <rPr>
        <b/>
        <sz val="11"/>
        <color theme="1"/>
        <rFont val="Symbol"/>
        <family val="1"/>
        <charset val="2"/>
      </rPr>
      <t>°</t>
    </r>
    <r>
      <rPr>
        <b/>
        <sz val="11"/>
        <color theme="1"/>
        <rFont val="Calibri"/>
        <family val="2"/>
        <charset val="161"/>
        <scheme val="minor"/>
      </rPr>
      <t xml:space="preserve">C) </t>
    </r>
  </si>
  <si>
    <r>
      <t>P = 1,60 MPa (57,92</t>
    </r>
    <r>
      <rPr>
        <b/>
        <sz val="11"/>
        <color theme="1"/>
        <rFont val="Symbol"/>
        <family val="1"/>
        <charset val="2"/>
      </rPr>
      <t>°</t>
    </r>
    <r>
      <rPr>
        <b/>
        <sz val="11"/>
        <color theme="1"/>
        <rFont val="Calibri"/>
        <family val="2"/>
        <charset val="161"/>
        <scheme val="minor"/>
      </rPr>
      <t xml:space="preserve">C) </t>
    </r>
  </si>
  <si>
    <t>ΠΙΝΑΚΑΣ  7 - ΥΠΕΡΘΕΡΜΟΣ ΑΤΜΟΣ ΨΥΚΤΙΚΟΥ R-134a</t>
  </si>
  <si>
    <t>ΠΙΝΑΚΑΣ  7 - ΥΠΕΡΘΕΡΜΟΣ ΑΤΜΟΣ ΨΥΚΤΙΚΟΥ R-134a (συνέχεια)</t>
  </si>
  <si>
    <t>ΠΙΝΑΚΑΣ 8- ΚΟΡΕΣΜΕΝH ΑΜΜΩΝΙΑ ΝΗ3</t>
  </si>
  <si>
    <t xml:space="preserve">Sat </t>
  </si>
  <si>
    <t xml:space="preserve">- </t>
  </si>
  <si>
    <t xml:space="preserve">P=0,05 MPa (-46,53°C) </t>
  </si>
  <si>
    <t xml:space="preserve">P=0,075 MPa (-39,16°C) </t>
  </si>
  <si>
    <t xml:space="preserve">P=0,10 MPa (-33,6°C) </t>
  </si>
  <si>
    <t xml:space="preserve">P=0,125 MPa (-29,07°C) </t>
  </si>
  <si>
    <t xml:space="preserve">P=0,15 MPa (-25,22°C) </t>
  </si>
  <si>
    <t xml:space="preserve">P=0,20 MPa (-18,86°C) </t>
  </si>
  <si>
    <t xml:space="preserve">P=0,25 MPa (-13,66°C) </t>
  </si>
  <si>
    <t xml:space="preserve">P=0,30 MPa (-9,24°C) </t>
  </si>
  <si>
    <t xml:space="preserve">P=0,35 MPa (-5,36°C) </t>
  </si>
  <si>
    <t xml:space="preserve">P=0,4 MPa (-1,89°C) </t>
  </si>
  <si>
    <t xml:space="preserve">P=0,50 MPa (4,13°C) </t>
  </si>
  <si>
    <t xml:space="preserve">P=0,60 MPa (9,28°C) </t>
  </si>
  <si>
    <t xml:space="preserve">P=0,7 MPa (13,8°C) </t>
  </si>
  <si>
    <t xml:space="preserve">P=0,80 MPa (17,85°C) </t>
  </si>
  <si>
    <t xml:space="preserve">P=0,90 MPa (21,52°C) </t>
  </si>
  <si>
    <t>-</t>
  </si>
  <si>
    <t xml:space="preserve">P=1,0 MPa (24,9°C) </t>
  </si>
  <si>
    <t xml:space="preserve">P=1,2 MPa (30,94°C) </t>
  </si>
  <si>
    <t xml:space="preserve">P=1,4 MPa (36,26°C) </t>
  </si>
  <si>
    <t xml:space="preserve">P=1,6 MPa (41,03°C) </t>
  </si>
  <si>
    <t xml:space="preserve">P=1,8 MPa (45,38°C) </t>
  </si>
  <si>
    <t xml:space="preserve">P=2,0 MPa (49,37°C) </t>
  </si>
  <si>
    <t xml:space="preserve">P=5 MPa (88,9°C) </t>
  </si>
  <si>
    <t xml:space="preserve">P=10 MPa (125,2°C) </t>
  </si>
  <si>
    <t>P=20 MPa</t>
  </si>
  <si>
    <t>ΠΙΝΑΚΑΣ  9 - ΥΠΕΡΘΕΡΜΟΣ ΑΤΜΟΣ ΑΜΜΩΝΙΑΣ ΝΗ3</t>
  </si>
  <si>
    <t>ΠΙΝΑΚΑΣ  9 - ΥΠΕΡΘΕΡΜΟΣ ΑΤΜΟΣ ΑΜΜΩΝΙΑΣ ΝΗ3 (συνέχεια)</t>
  </si>
  <si>
    <r>
      <t>P = 0,40 MPa (143,63</t>
    </r>
    <r>
      <rPr>
        <b/>
        <sz val="11"/>
        <color theme="1"/>
        <rFont val="Symbol"/>
        <family val="1"/>
        <charset val="2"/>
      </rPr>
      <t>°</t>
    </r>
    <r>
      <rPr>
        <b/>
        <sz val="11"/>
        <color theme="1"/>
        <rFont val="Calibri"/>
        <family val="2"/>
        <charset val="161"/>
        <scheme val="minor"/>
      </rPr>
      <t xml:space="preserve">C) </t>
    </r>
  </si>
  <si>
    <t xml:space="preserve">SOLIDS  </t>
  </si>
  <si>
    <t xml:space="preserve">   </t>
  </si>
  <si>
    <t xml:space="preserve">LIQUIDS  </t>
  </si>
  <si>
    <t xml:space="preserve">Substance </t>
  </si>
  <si>
    <t xml:space="preserve">Density </t>
  </si>
  <si>
    <t xml:space="preserve">Sp. heat </t>
  </si>
  <si>
    <t xml:space="preserve">Mol.Mass </t>
  </si>
  <si>
    <t xml:space="preserve">Temp. </t>
  </si>
  <si>
    <t xml:space="preserve">Specific heat </t>
  </si>
  <si>
    <t xml:space="preserve">kg/m³ </t>
  </si>
  <si>
    <t xml:space="preserve">kJ/kg °C </t>
  </si>
  <si>
    <t xml:space="preserve">kg/kmol </t>
  </si>
  <si>
    <t xml:space="preserve">°C </t>
  </si>
  <si>
    <t xml:space="preserve">ρ </t>
  </si>
  <si>
    <t xml:space="preserve">cp  </t>
  </si>
  <si>
    <t xml:space="preserve">M </t>
  </si>
  <si>
    <t xml:space="preserve">cp </t>
  </si>
  <si>
    <t xml:space="preserve"> M </t>
  </si>
  <si>
    <t xml:space="preserve">Metals </t>
  </si>
  <si>
    <t xml:space="preserve">Aluminum </t>
  </si>
  <si>
    <t xml:space="preserve">Ammonia </t>
  </si>
  <si>
    <t xml:space="preserve">Bronze (76% Cu,     2% Zn, 2% Al) </t>
  </si>
  <si>
    <t xml:space="preserve">Argon </t>
  </si>
  <si>
    <t xml:space="preserve">Benzene </t>
  </si>
  <si>
    <t xml:space="preserve">Brass, yellow (65% Cu, 35% Zn) </t>
  </si>
  <si>
    <t xml:space="preserve">Brine(20% sodium cloride by mass) </t>
  </si>
  <si>
    <t xml:space="preserve">Copper </t>
  </si>
  <si>
    <t xml:space="preserve">Iron </t>
  </si>
  <si>
    <t xml:space="preserve">n-Butane </t>
  </si>
  <si>
    <t xml:space="preserve">Lead </t>
  </si>
  <si>
    <t xml:space="preserve">Carbon dioxide </t>
  </si>
  <si>
    <t xml:space="preserve">Magnesium </t>
  </si>
  <si>
    <t xml:space="preserve">Ethanol </t>
  </si>
  <si>
    <t xml:space="preserve">Nickel </t>
  </si>
  <si>
    <t xml:space="preserve">Ethyl alcohol </t>
  </si>
  <si>
    <t xml:space="preserve">Silver </t>
  </si>
  <si>
    <t xml:space="preserve">Ethylene glycol </t>
  </si>
  <si>
    <t xml:space="preserve">Steel, mild </t>
  </si>
  <si>
    <t xml:space="preserve">Glycerine </t>
  </si>
  <si>
    <t xml:space="preserve">Tungsten </t>
  </si>
  <si>
    <t xml:space="preserve">Helium </t>
  </si>
  <si>
    <t xml:space="preserve">Nonmetals </t>
  </si>
  <si>
    <t xml:space="preserve">Hydrogen </t>
  </si>
  <si>
    <t xml:space="preserve">Asphalt </t>
  </si>
  <si>
    <t xml:space="preserve">Isobutane </t>
  </si>
  <si>
    <t xml:space="preserve">Brick, common </t>
  </si>
  <si>
    <t xml:space="preserve">Kerosene </t>
  </si>
  <si>
    <t xml:space="preserve">Brick, fireclay (500°C) </t>
  </si>
  <si>
    <t xml:space="preserve">Mercury </t>
  </si>
  <si>
    <t xml:space="preserve">Concrete </t>
  </si>
  <si>
    <t xml:space="preserve">Methane </t>
  </si>
  <si>
    <t xml:space="preserve">Clay </t>
  </si>
  <si>
    <t xml:space="preserve">Diamond </t>
  </si>
  <si>
    <t xml:space="preserve">Methanol </t>
  </si>
  <si>
    <t xml:space="preserve">Glass, window </t>
  </si>
  <si>
    <t xml:space="preserve">Nitrogen </t>
  </si>
  <si>
    <t xml:space="preserve">Glass, pyrex </t>
  </si>
  <si>
    <t xml:space="preserve">Octane </t>
  </si>
  <si>
    <t xml:space="preserve">Gypsum or plaster board            </t>
  </si>
  <si>
    <t xml:space="preserve">Oil (light) </t>
  </si>
  <si>
    <t xml:space="preserve">Ice (0°C) </t>
  </si>
  <si>
    <t xml:space="preserve">Oxygen </t>
  </si>
  <si>
    <t xml:space="preserve">Limestone </t>
  </si>
  <si>
    <t xml:space="preserve">Petroleum </t>
  </si>
  <si>
    <t xml:space="preserve">Marble </t>
  </si>
  <si>
    <t xml:space="preserve">Propane </t>
  </si>
  <si>
    <t xml:space="preserve">Plywood (Douglas Fir) </t>
  </si>
  <si>
    <t xml:space="preserve">Rubber (soft) </t>
  </si>
  <si>
    <t xml:space="preserve">Rubber (hard) </t>
  </si>
  <si>
    <t xml:space="preserve">Refrigerant-134a </t>
  </si>
  <si>
    <t xml:space="preserve">Sand </t>
  </si>
  <si>
    <t xml:space="preserve">Stone </t>
  </si>
  <si>
    <t xml:space="preserve">Woods, hard (maple, oak, etc.) </t>
  </si>
  <si>
    <t xml:space="preserve">Woods, soft (fir, pine, etc.) </t>
  </si>
  <si>
    <t xml:space="preserve">Water </t>
  </si>
  <si>
    <t xml:space="preserve">Graphite </t>
  </si>
  <si>
    <t xml:space="preserve">Granite </t>
  </si>
  <si>
    <t xml:space="preserve">Formula  </t>
  </si>
  <si>
    <t xml:space="preserve">Molar Mass  </t>
  </si>
  <si>
    <t xml:space="preserve">Gas constant  </t>
  </si>
  <si>
    <t xml:space="preserve"> M,  kg/kmol</t>
  </si>
  <si>
    <t xml:space="preserve"> R,  kJ/kg · K </t>
  </si>
  <si>
    <t xml:space="preserve">cp, kJ/kg · K </t>
  </si>
  <si>
    <t xml:space="preserve">cv, kJ/kg · K </t>
  </si>
  <si>
    <t xml:space="preserve">k </t>
  </si>
  <si>
    <t xml:space="preserve">Air </t>
  </si>
  <si>
    <t xml:space="preserve">-- </t>
  </si>
  <si>
    <t xml:space="preserve">Ar </t>
  </si>
  <si>
    <t xml:space="preserve">Butane </t>
  </si>
  <si>
    <t xml:space="preserve">C4H10 </t>
  </si>
  <si>
    <t xml:space="preserve">Carbon Dioxide </t>
  </si>
  <si>
    <t xml:space="preserve">CO2 </t>
  </si>
  <si>
    <t xml:space="preserve">Carbon Monoxide </t>
  </si>
  <si>
    <t xml:space="preserve">CO </t>
  </si>
  <si>
    <t xml:space="preserve">Ethane </t>
  </si>
  <si>
    <t xml:space="preserve">C2H6 </t>
  </si>
  <si>
    <t xml:space="preserve">Ethylene </t>
  </si>
  <si>
    <t xml:space="preserve">C2H4 </t>
  </si>
  <si>
    <t xml:space="preserve">He </t>
  </si>
  <si>
    <t xml:space="preserve">H2 </t>
  </si>
  <si>
    <t xml:space="preserve">CH4 </t>
  </si>
  <si>
    <t xml:space="preserve">Neon </t>
  </si>
  <si>
    <t xml:space="preserve">Ne </t>
  </si>
  <si>
    <t xml:space="preserve">N2 </t>
  </si>
  <si>
    <t xml:space="preserve">C8H18 </t>
  </si>
  <si>
    <t xml:space="preserve">O2 </t>
  </si>
  <si>
    <t xml:space="preserve">C3H8 </t>
  </si>
  <si>
    <t xml:space="preserve">Steam </t>
  </si>
  <si>
    <t xml:space="preserve">H2O </t>
  </si>
  <si>
    <t>Substance</t>
  </si>
  <si>
    <t xml:space="preserve">at Const. Press.  </t>
  </si>
  <si>
    <t>Spec. Heat</t>
  </si>
  <si>
    <t xml:space="preserve">Spec. Heat </t>
  </si>
  <si>
    <t xml:space="preserve">t at Const. Vol. </t>
  </si>
  <si>
    <t xml:space="preserve"> Ratio  </t>
  </si>
  <si>
    <t>Material Properties of Perfect Gases (PG-Model) (at 300 K)</t>
  </si>
  <si>
    <t>GAS</t>
  </si>
  <si>
    <t xml:space="preserve">Polynomial Relation for Ideal Gas Specific Heat as a Function of Temperature  </t>
  </si>
  <si>
    <t xml:space="preserve">Formula </t>
  </si>
  <si>
    <t xml:space="preserve">Temperature, K </t>
  </si>
  <si>
    <t xml:space="preserve">% error </t>
  </si>
  <si>
    <t xml:space="preserve">a </t>
  </si>
  <si>
    <t xml:space="preserve">b </t>
  </si>
  <si>
    <t xml:space="preserve">c </t>
  </si>
  <si>
    <t xml:space="preserve">d </t>
  </si>
  <si>
    <t xml:space="preserve">273-1800 </t>
  </si>
  <si>
    <t xml:space="preserve">Carbon monoxide </t>
  </si>
  <si>
    <t xml:space="preserve">Water vapor </t>
  </si>
  <si>
    <t xml:space="preserve">Nitric oxide </t>
  </si>
  <si>
    <t xml:space="preserve">NO </t>
  </si>
  <si>
    <t xml:space="preserve">273-1500 </t>
  </si>
  <si>
    <t xml:space="preserve">Nitrous oxide </t>
  </si>
  <si>
    <t xml:space="preserve">N2O </t>
  </si>
  <si>
    <t xml:space="preserve">Nitrogen dioxide </t>
  </si>
  <si>
    <t xml:space="preserve">NO2 </t>
  </si>
  <si>
    <t xml:space="preserve">NH3 </t>
  </si>
  <si>
    <t xml:space="preserve">Sulfur </t>
  </si>
  <si>
    <t xml:space="preserve">S2 </t>
  </si>
  <si>
    <t xml:space="preserve">Sulfur dioxide </t>
  </si>
  <si>
    <t xml:space="preserve">SO2 </t>
  </si>
  <si>
    <t xml:space="preserve">Sulfur trioxide </t>
  </si>
  <si>
    <t xml:space="preserve">SO3 </t>
  </si>
  <si>
    <t xml:space="preserve">273-1300 </t>
  </si>
  <si>
    <t xml:space="preserve">Acetylene </t>
  </si>
  <si>
    <t xml:space="preserve">C2H2 </t>
  </si>
  <si>
    <t xml:space="preserve">C6H6 </t>
  </si>
  <si>
    <t xml:space="preserve">CH4O </t>
  </si>
  <si>
    <t xml:space="preserve">273-1000 </t>
  </si>
  <si>
    <t xml:space="preserve">C2H6O </t>
  </si>
  <si>
    <t xml:space="preserve">Hydrogen chloride </t>
  </si>
  <si>
    <t xml:space="preserve">HCl </t>
  </si>
  <si>
    <t xml:space="preserve">i-Butane </t>
  </si>
  <si>
    <t xml:space="preserve">n-Pentane </t>
  </si>
  <si>
    <t xml:space="preserve">C5H12 </t>
  </si>
  <si>
    <t xml:space="preserve">n-Hexane </t>
  </si>
  <si>
    <t xml:space="preserve">C6H14 </t>
  </si>
  <si>
    <t xml:space="preserve">Propylene </t>
  </si>
  <si>
    <t xml:space="preserve">C3H6 </t>
  </si>
  <si>
    <t>Max.</t>
  </si>
  <si>
    <t>Avg.</t>
  </si>
  <si>
    <r>
      <t>x 10</t>
    </r>
    <r>
      <rPr>
        <vertAlign val="superscript"/>
        <sz val="11"/>
        <color theme="1"/>
        <rFont val="Calibri"/>
        <family val="2"/>
        <charset val="161"/>
        <scheme val="minor"/>
      </rPr>
      <t>-2</t>
    </r>
    <r>
      <rPr>
        <sz val="11"/>
        <color theme="1"/>
        <rFont val="Calibri"/>
        <family val="2"/>
        <charset val="161"/>
        <scheme val="minor"/>
      </rPr>
      <t xml:space="preserve"> </t>
    </r>
  </si>
  <si>
    <r>
      <t>x 10</t>
    </r>
    <r>
      <rPr>
        <vertAlign val="superscript"/>
        <sz val="11"/>
        <color theme="1"/>
        <rFont val="Calibri"/>
        <family val="2"/>
        <charset val="161"/>
        <scheme val="minor"/>
      </rPr>
      <t xml:space="preserve">-5 </t>
    </r>
  </si>
  <si>
    <r>
      <t>x 10</t>
    </r>
    <r>
      <rPr>
        <vertAlign val="superscript"/>
        <sz val="11"/>
        <color theme="1"/>
        <rFont val="Calibri"/>
        <family val="2"/>
        <charset val="161"/>
        <scheme val="minor"/>
      </rPr>
      <t xml:space="preserve">-9 </t>
    </r>
  </si>
  <si>
    <t xml:space="preserve">K  </t>
  </si>
  <si>
    <t xml:space="preserve">Air  </t>
  </si>
  <si>
    <t xml:space="preserve">Carbon Dioxide, CO2  </t>
  </si>
  <si>
    <t xml:space="preserve">Carbon Monoxide, CO  </t>
  </si>
  <si>
    <t xml:space="preserve">K </t>
  </si>
  <si>
    <t xml:space="preserve">Hydrogen, H2 </t>
  </si>
  <si>
    <t xml:space="preserve">Nitrogen, N2 </t>
  </si>
  <si>
    <t xml:space="preserve">Oxygen, O2 </t>
  </si>
  <si>
    <t xml:space="preserve">Cp  </t>
  </si>
  <si>
    <t>Cv</t>
  </si>
  <si>
    <t>kJ/kgK</t>
  </si>
  <si>
    <t>k</t>
  </si>
  <si>
    <t>Temp.</t>
  </si>
  <si>
    <t>IG Model: Specific Heat Values for Six Common Gases</t>
  </si>
  <si>
    <t xml:space="preserve">(K) </t>
  </si>
  <si>
    <t xml:space="preserve">(kJ/kg) </t>
  </si>
  <si>
    <t xml:space="preserve"> (kJ/kg*K) </t>
  </si>
  <si>
    <t xml:space="preserve">Ideal-gas properties of air  </t>
  </si>
  <si>
    <t xml:space="preserve">h </t>
  </si>
  <si>
    <t xml:space="preserve">u </t>
  </si>
  <si>
    <r>
      <t>p</t>
    </r>
    <r>
      <rPr>
        <b/>
        <vertAlign val="subscript"/>
        <sz val="11"/>
        <color theme="1"/>
        <rFont val="Calibri"/>
        <family val="2"/>
        <charset val="161"/>
        <scheme val="minor"/>
      </rPr>
      <t xml:space="preserve">r </t>
    </r>
  </si>
  <si>
    <r>
      <t>v</t>
    </r>
    <r>
      <rPr>
        <b/>
        <vertAlign val="subscript"/>
        <sz val="11"/>
        <color theme="1"/>
        <rFont val="Calibri"/>
        <family val="2"/>
        <charset val="161"/>
        <scheme val="minor"/>
      </rPr>
      <t xml:space="preserve">r </t>
    </r>
  </si>
  <si>
    <r>
      <t>s</t>
    </r>
    <r>
      <rPr>
        <b/>
        <vertAlign val="superscript"/>
        <sz val="11"/>
        <color theme="1"/>
        <rFont val="Calibri"/>
        <family val="2"/>
        <charset val="161"/>
        <scheme val="minor"/>
      </rPr>
      <t xml:space="preserve">o </t>
    </r>
  </si>
  <si>
    <t xml:space="preserve">Ideal-gas (IG Model) properties of nitrogen (N2)  </t>
  </si>
  <si>
    <t xml:space="preserve">kJ/kmol </t>
  </si>
  <si>
    <t xml:space="preserve">kJ/(kmol * K) </t>
  </si>
  <si>
    <t>T</t>
  </si>
  <si>
    <r>
      <t>s</t>
    </r>
    <r>
      <rPr>
        <b/>
        <vertAlign val="superscript"/>
        <sz val="11"/>
        <color theme="1"/>
        <rFont val="Calibri"/>
        <family val="2"/>
        <charset val="161"/>
        <scheme val="minor"/>
      </rPr>
      <t>0</t>
    </r>
  </si>
  <si>
    <t>M=28,013kg/kmol</t>
  </si>
  <si>
    <r>
      <t>h</t>
    </r>
    <r>
      <rPr>
        <vertAlign val="subscript"/>
        <sz val="11"/>
        <color theme="1"/>
        <rFont val="Calibri"/>
        <family val="2"/>
        <charset val="161"/>
        <scheme val="minor"/>
      </rPr>
      <t>f,298</t>
    </r>
    <r>
      <rPr>
        <vertAlign val="superscript"/>
        <sz val="11"/>
        <color theme="1"/>
        <rFont val="Calibri"/>
        <family val="2"/>
        <charset val="161"/>
        <scheme val="minor"/>
      </rPr>
      <t>0=</t>
    </r>
    <r>
      <rPr>
        <sz val="11"/>
        <color theme="1"/>
        <rFont val="Calibri"/>
        <family val="2"/>
        <charset val="161"/>
        <scheme val="minor"/>
      </rPr>
      <t>0 kJ/kmol</t>
    </r>
  </si>
  <si>
    <t xml:space="preserve">Ideal-gas (IG Model) properties of oxygen (O2)  </t>
  </si>
  <si>
    <t>Κατά Cengel &amp; Boles</t>
  </si>
  <si>
    <t>M=32kg/kmol</t>
  </si>
  <si>
    <t xml:space="preserve">Ideal-gas (IG Model) properties of carbon dioxide (CO2)  </t>
  </si>
  <si>
    <t>M=44,01kg/kmol</t>
  </si>
  <si>
    <t>M=28,01kg/kmol</t>
  </si>
  <si>
    <t xml:space="preserve">Ideal-gas (IG Model) properties of carbon monoxide (CO)  </t>
  </si>
  <si>
    <t>M=28,011kg/kmol</t>
  </si>
  <si>
    <t>M=31,999kg/kmol</t>
  </si>
  <si>
    <t>Ideal-gas (IG Model) properties of hydrogen (H2)</t>
  </si>
  <si>
    <t>M=2,016kg/kmol</t>
  </si>
  <si>
    <t>Ideal-gas (IG Model) properties of water vapour  (H20)</t>
  </si>
  <si>
    <t>M=18,015kg/kmol</t>
  </si>
  <si>
    <t xml:space="preserve">deal-gas (IG Model) properties of nitrogen (NO2) </t>
  </si>
  <si>
    <t>Ideal-gas (IG Model) properties of nitrogen oxide  (NO2)</t>
  </si>
  <si>
    <t>M=46,05kg/kmol</t>
  </si>
  <si>
    <r>
      <t>h</t>
    </r>
    <r>
      <rPr>
        <vertAlign val="subscript"/>
        <sz val="11"/>
        <color theme="1"/>
        <rFont val="Calibri"/>
        <family val="2"/>
        <charset val="161"/>
        <scheme val="minor"/>
      </rPr>
      <t>f,298</t>
    </r>
    <r>
      <rPr>
        <vertAlign val="superscript"/>
        <sz val="11"/>
        <color theme="1"/>
        <rFont val="Calibri"/>
        <family val="2"/>
        <charset val="161"/>
        <scheme val="minor"/>
      </rPr>
      <t>0=</t>
    </r>
    <r>
      <rPr>
        <sz val="11"/>
        <color theme="1"/>
        <rFont val="Calibri"/>
        <family val="2"/>
        <charset val="161"/>
        <scheme val="minor"/>
      </rPr>
      <t>33100 kJ/kmol</t>
    </r>
  </si>
  <si>
    <t>Ideal-gas (IG Model) properties of nitrogen oxide  (NO)</t>
  </si>
  <si>
    <t>M=30,006kg/kmol</t>
  </si>
  <si>
    <r>
      <t>h</t>
    </r>
    <r>
      <rPr>
        <vertAlign val="subscript"/>
        <sz val="11"/>
        <color theme="1"/>
        <rFont val="Calibri"/>
        <family val="2"/>
        <charset val="161"/>
        <scheme val="minor"/>
      </rPr>
      <t>f,298</t>
    </r>
    <r>
      <rPr>
        <vertAlign val="superscript"/>
        <sz val="11"/>
        <color theme="1"/>
        <rFont val="Calibri"/>
        <family val="2"/>
        <charset val="161"/>
        <scheme val="minor"/>
      </rPr>
      <t>0</t>
    </r>
    <r>
      <rPr>
        <sz val="11"/>
        <color theme="1"/>
        <rFont val="Calibri"/>
        <family val="2"/>
        <charset val="161"/>
        <scheme val="minor"/>
      </rPr>
      <t>=90291</t>
    </r>
    <r>
      <rPr>
        <vertAlign val="superscript"/>
        <sz val="11"/>
        <color theme="1"/>
        <rFont val="Calibri"/>
        <family val="2"/>
        <charset val="161"/>
        <scheme val="minor"/>
      </rPr>
      <t xml:space="preserve"> </t>
    </r>
    <r>
      <rPr>
        <sz val="11"/>
        <color theme="1"/>
        <rFont val="Calibri"/>
        <family val="2"/>
        <charset val="161"/>
        <scheme val="minor"/>
      </rPr>
      <t>kJ/kmol</t>
    </r>
  </si>
  <si>
    <t>M=17,007kg/kmol</t>
  </si>
  <si>
    <r>
      <t>h</t>
    </r>
    <r>
      <rPr>
        <vertAlign val="subscript"/>
        <sz val="11"/>
        <color theme="1"/>
        <rFont val="Calibri"/>
        <family val="2"/>
        <charset val="161"/>
        <scheme val="minor"/>
      </rPr>
      <t>f,298</t>
    </r>
    <r>
      <rPr>
        <vertAlign val="superscript"/>
        <sz val="11"/>
        <color theme="1"/>
        <rFont val="Calibri"/>
        <family val="2"/>
        <charset val="161"/>
        <scheme val="minor"/>
      </rPr>
      <t>0</t>
    </r>
    <r>
      <rPr>
        <sz val="11"/>
        <color theme="1"/>
        <rFont val="Calibri"/>
        <family val="2"/>
        <charset val="161"/>
        <scheme val="minor"/>
      </rPr>
      <t>=38987</t>
    </r>
    <r>
      <rPr>
        <vertAlign val="superscript"/>
        <sz val="11"/>
        <color theme="1"/>
        <rFont val="Calibri"/>
        <family val="2"/>
        <charset val="161"/>
        <scheme val="minor"/>
      </rPr>
      <t xml:space="preserve"> </t>
    </r>
    <r>
      <rPr>
        <sz val="11"/>
        <color theme="1"/>
        <rFont val="Calibri"/>
        <family val="2"/>
        <charset val="161"/>
        <scheme val="minor"/>
      </rPr>
      <t>kJ/kmol</t>
    </r>
  </si>
  <si>
    <t>Ideal-gas (IG Model) properties of Hydroxyl (OH)</t>
  </si>
  <si>
    <r>
      <t>h</t>
    </r>
    <r>
      <rPr>
        <vertAlign val="subscript"/>
        <sz val="11"/>
        <color theme="1"/>
        <rFont val="Calibri"/>
        <family val="2"/>
        <charset val="161"/>
        <scheme val="minor"/>
      </rPr>
      <t>f,298</t>
    </r>
    <r>
      <rPr>
        <vertAlign val="superscript"/>
        <sz val="11"/>
        <color theme="1"/>
        <rFont val="Calibri"/>
        <family val="2"/>
        <charset val="161"/>
        <scheme val="minor"/>
      </rPr>
      <t>0</t>
    </r>
    <r>
      <rPr>
        <sz val="11"/>
        <color theme="1"/>
        <rFont val="Calibri"/>
        <family val="2"/>
        <charset val="161"/>
        <scheme val="minor"/>
      </rPr>
      <t>=39460</t>
    </r>
    <r>
      <rPr>
        <vertAlign val="superscript"/>
        <sz val="11"/>
        <color theme="1"/>
        <rFont val="Calibri"/>
        <family val="2"/>
        <charset val="161"/>
        <scheme val="minor"/>
      </rPr>
      <t xml:space="preserve"> </t>
    </r>
    <r>
      <rPr>
        <sz val="11"/>
        <color theme="1"/>
        <rFont val="Calibri"/>
        <family val="2"/>
        <charset val="161"/>
        <scheme val="minor"/>
      </rPr>
      <t>kJ/kmol</t>
    </r>
  </si>
  <si>
    <t>Ideal-gas (IG Model) properties of monoatomic oxygen (O)</t>
  </si>
  <si>
    <r>
      <t>h</t>
    </r>
    <r>
      <rPr>
        <vertAlign val="subscript"/>
        <sz val="11"/>
        <color theme="1"/>
        <rFont val="Calibri"/>
        <family val="2"/>
        <charset val="161"/>
        <scheme val="minor"/>
      </rPr>
      <t>f,298</t>
    </r>
    <r>
      <rPr>
        <vertAlign val="superscript"/>
        <sz val="11"/>
        <color theme="1"/>
        <rFont val="Calibri"/>
        <family val="2"/>
        <charset val="161"/>
        <scheme val="minor"/>
      </rPr>
      <t>0</t>
    </r>
    <r>
      <rPr>
        <sz val="11"/>
        <color theme="1"/>
        <rFont val="Calibri"/>
        <family val="2"/>
        <charset val="161"/>
        <scheme val="minor"/>
      </rPr>
      <t>=249170</t>
    </r>
    <r>
      <rPr>
        <vertAlign val="superscript"/>
        <sz val="11"/>
        <color theme="1"/>
        <rFont val="Calibri"/>
        <family val="2"/>
        <charset val="161"/>
        <scheme val="minor"/>
      </rPr>
      <t xml:space="preserve"> </t>
    </r>
    <r>
      <rPr>
        <sz val="11"/>
        <color theme="1"/>
        <rFont val="Calibri"/>
        <family val="2"/>
        <charset val="161"/>
        <scheme val="minor"/>
      </rPr>
      <t>kJ/kmol</t>
    </r>
  </si>
  <si>
    <t>M=16kg/kmol</t>
  </si>
  <si>
    <r>
      <t>h</t>
    </r>
    <r>
      <rPr>
        <vertAlign val="subscript"/>
        <sz val="11"/>
        <color theme="1"/>
        <rFont val="Calibri"/>
        <family val="2"/>
        <charset val="161"/>
        <scheme val="minor"/>
      </rPr>
      <t>f,298</t>
    </r>
    <r>
      <rPr>
        <vertAlign val="superscript"/>
        <sz val="11"/>
        <color theme="1"/>
        <rFont val="Calibri"/>
        <family val="2"/>
        <charset val="161"/>
        <scheme val="minor"/>
      </rPr>
      <t>0</t>
    </r>
    <r>
      <rPr>
        <sz val="11"/>
        <color theme="1"/>
        <rFont val="Calibri"/>
        <family val="2"/>
        <charset val="161"/>
        <scheme val="minor"/>
      </rPr>
      <t>=249190</t>
    </r>
    <r>
      <rPr>
        <vertAlign val="superscript"/>
        <sz val="11"/>
        <color theme="1"/>
        <rFont val="Calibri"/>
        <family val="2"/>
        <charset val="161"/>
        <scheme val="minor"/>
      </rPr>
      <t xml:space="preserve"> </t>
    </r>
    <r>
      <rPr>
        <sz val="11"/>
        <color theme="1"/>
        <rFont val="Calibri"/>
        <family val="2"/>
        <charset val="161"/>
        <scheme val="minor"/>
      </rPr>
      <t>kJ/kmol</t>
    </r>
  </si>
  <si>
    <t>Ideal-gas (IG Model) properties of monoatomic nitrogen   (N)</t>
  </si>
  <si>
    <r>
      <t>h</t>
    </r>
    <r>
      <rPr>
        <vertAlign val="subscript"/>
        <sz val="11"/>
        <color theme="1"/>
        <rFont val="Calibri"/>
        <family val="2"/>
        <charset val="161"/>
        <scheme val="minor"/>
      </rPr>
      <t>f,298</t>
    </r>
    <r>
      <rPr>
        <vertAlign val="superscript"/>
        <sz val="11"/>
        <color theme="1"/>
        <rFont val="Calibri"/>
        <family val="2"/>
        <charset val="161"/>
        <scheme val="minor"/>
      </rPr>
      <t>0</t>
    </r>
    <r>
      <rPr>
        <sz val="11"/>
        <color theme="1"/>
        <rFont val="Calibri"/>
        <family val="2"/>
        <charset val="161"/>
        <scheme val="minor"/>
      </rPr>
      <t>=472680</t>
    </r>
    <r>
      <rPr>
        <vertAlign val="superscript"/>
        <sz val="11"/>
        <color theme="1"/>
        <rFont val="Calibri"/>
        <family val="2"/>
        <charset val="161"/>
        <scheme val="minor"/>
      </rPr>
      <t xml:space="preserve"> </t>
    </r>
    <r>
      <rPr>
        <sz val="11"/>
        <color theme="1"/>
        <rFont val="Calibri"/>
        <family val="2"/>
        <charset val="161"/>
        <scheme val="minor"/>
      </rPr>
      <t>kJ/kmol</t>
    </r>
  </si>
  <si>
    <t>M=14,007kg/kmol</t>
  </si>
  <si>
    <t>Ideal-gas (IG Model) properties of monoatomic hydrogen   (H)</t>
  </si>
  <si>
    <r>
      <t>h</t>
    </r>
    <r>
      <rPr>
        <vertAlign val="subscript"/>
        <sz val="11"/>
        <color theme="1"/>
        <rFont val="Calibri"/>
        <family val="2"/>
        <charset val="161"/>
        <scheme val="minor"/>
      </rPr>
      <t>f,298</t>
    </r>
    <r>
      <rPr>
        <vertAlign val="superscript"/>
        <sz val="11"/>
        <color theme="1"/>
        <rFont val="Calibri"/>
        <family val="2"/>
        <charset val="161"/>
        <scheme val="minor"/>
      </rPr>
      <t>0</t>
    </r>
    <r>
      <rPr>
        <sz val="11"/>
        <color theme="1"/>
        <rFont val="Calibri"/>
        <family val="2"/>
        <charset val="161"/>
        <scheme val="minor"/>
      </rPr>
      <t>=217999</t>
    </r>
    <r>
      <rPr>
        <vertAlign val="superscript"/>
        <sz val="11"/>
        <color theme="1"/>
        <rFont val="Calibri"/>
        <family val="2"/>
        <charset val="161"/>
        <scheme val="minor"/>
      </rPr>
      <t xml:space="preserve"> </t>
    </r>
    <r>
      <rPr>
        <sz val="11"/>
        <color theme="1"/>
        <rFont val="Calibri"/>
        <family val="2"/>
        <charset val="161"/>
        <scheme val="minor"/>
      </rPr>
      <t>kJ/kmol</t>
    </r>
  </si>
  <si>
    <t>M=1,008kg/kmol</t>
  </si>
  <si>
    <t xml:space="preserve">Molar Mass </t>
  </si>
  <si>
    <t xml:space="preserve">Temperature </t>
  </si>
  <si>
    <t xml:space="preserve">Pressure </t>
  </si>
  <si>
    <t xml:space="preserve">Volume </t>
  </si>
  <si>
    <t>M</t>
  </si>
  <si>
    <t xml:space="preserve">Tcr </t>
  </si>
  <si>
    <t xml:space="preserve">pcr </t>
  </si>
  <si>
    <t xml:space="preserve">vcr </t>
  </si>
  <si>
    <t xml:space="preserve">MPa </t>
  </si>
  <si>
    <t xml:space="preserve">m³/kmol </t>
  </si>
  <si>
    <t xml:space="preserve">Bromine </t>
  </si>
  <si>
    <t xml:space="preserve">Br2 </t>
  </si>
  <si>
    <t xml:space="preserve">Carbon Tetrachloride </t>
  </si>
  <si>
    <t xml:space="preserve">CCl4 </t>
  </si>
  <si>
    <t xml:space="preserve">Chlorine </t>
  </si>
  <si>
    <t xml:space="preserve">Cl2 </t>
  </si>
  <si>
    <t xml:space="preserve">Chloroform </t>
  </si>
  <si>
    <t xml:space="preserve">CHCl3 </t>
  </si>
  <si>
    <t xml:space="preserve">Dichlorodifluoromethane (R-12)  </t>
  </si>
  <si>
    <t xml:space="preserve">CCl2F2 </t>
  </si>
  <si>
    <t xml:space="preserve">Dichlorofluoromethane (R-21)  </t>
  </si>
  <si>
    <t xml:space="preserve">CHCl2F </t>
  </si>
  <si>
    <t xml:space="preserve">Ethyl-Alcohol </t>
  </si>
  <si>
    <t xml:space="preserve">C2H5OH </t>
  </si>
  <si>
    <t xml:space="preserve">Hydrogen (normal) </t>
  </si>
  <si>
    <t xml:space="preserve">Krypton </t>
  </si>
  <si>
    <t xml:space="preserve">Kr </t>
  </si>
  <si>
    <t xml:space="preserve">Methyl alcohol </t>
  </si>
  <si>
    <t xml:space="preserve">CH3OH </t>
  </si>
  <si>
    <t xml:space="preserve">Methyl chloride </t>
  </si>
  <si>
    <t xml:space="preserve">CH3Cl </t>
  </si>
  <si>
    <t xml:space="preserve">Tetrafluoroethane (R-134a) </t>
  </si>
  <si>
    <t xml:space="preserve">CF3CH2F </t>
  </si>
  <si>
    <t xml:space="preserve">Trichlorofluoromethane (R-11) </t>
  </si>
  <si>
    <t xml:space="preserve">CCl3F </t>
  </si>
  <si>
    <t xml:space="preserve">Xenon </t>
  </si>
  <si>
    <t xml:space="preserve">Xe </t>
  </si>
  <si>
    <t xml:space="preserve">Critical-Point Properties </t>
  </si>
  <si>
    <t>Critical Properties of Phase Change fluids</t>
  </si>
  <si>
    <t xml:space="preserve">kJ/kmol*K </t>
  </si>
  <si>
    <t xml:space="preserve">Carbon </t>
  </si>
  <si>
    <t xml:space="preserve">C(s) </t>
  </si>
  <si>
    <t xml:space="preserve">H2(g) </t>
  </si>
  <si>
    <t xml:space="preserve">N2(g) </t>
  </si>
  <si>
    <t xml:space="preserve">O2(g) </t>
  </si>
  <si>
    <t xml:space="preserve">CO(g) </t>
  </si>
  <si>
    <t xml:space="preserve">CO2(g) </t>
  </si>
  <si>
    <t xml:space="preserve">Water Vapor </t>
  </si>
  <si>
    <t xml:space="preserve">H20(g) </t>
  </si>
  <si>
    <t xml:space="preserve">Water   </t>
  </si>
  <si>
    <t xml:space="preserve">H20(l) </t>
  </si>
  <si>
    <t xml:space="preserve">Hydrogen peroxide </t>
  </si>
  <si>
    <t xml:space="preserve">H2O2(g) </t>
  </si>
  <si>
    <t xml:space="preserve">NH3(g) </t>
  </si>
  <si>
    <t xml:space="preserve">CH4(g) </t>
  </si>
  <si>
    <t xml:space="preserve">C2H2(g) </t>
  </si>
  <si>
    <t xml:space="preserve">C2H4(g) </t>
  </si>
  <si>
    <t xml:space="preserve">C2H6(g) </t>
  </si>
  <si>
    <t xml:space="preserve">C3H6(g) </t>
  </si>
  <si>
    <t xml:space="preserve">C3H8(g) </t>
  </si>
  <si>
    <t xml:space="preserve">C4H10(g) </t>
  </si>
  <si>
    <t xml:space="preserve">C6H6(g) </t>
  </si>
  <si>
    <t xml:space="preserve">n-Octane </t>
  </si>
  <si>
    <t xml:space="preserve">C8H18(g) </t>
  </si>
  <si>
    <t xml:space="preserve">C8H18(l) </t>
  </si>
  <si>
    <t xml:space="preserve">n-Dodecane </t>
  </si>
  <si>
    <t xml:space="preserve">C12H26(g) </t>
  </si>
  <si>
    <t xml:space="preserve">CH3OH(g) </t>
  </si>
  <si>
    <t xml:space="preserve">CH3OH(l) </t>
  </si>
  <si>
    <t xml:space="preserve">C2H5OH(g) </t>
  </si>
  <si>
    <t xml:space="preserve">C2H5OH(l) </t>
  </si>
  <si>
    <t xml:space="preserve">O(g) </t>
  </si>
  <si>
    <t xml:space="preserve">H(g) </t>
  </si>
  <si>
    <t xml:space="preserve">N(g) </t>
  </si>
  <si>
    <t xml:space="preserve">Hydroxyl </t>
  </si>
  <si>
    <t xml:space="preserve">OH(g) </t>
  </si>
  <si>
    <t>hf</t>
  </si>
  <si>
    <t>gf</t>
  </si>
  <si>
    <t>sf</t>
  </si>
  <si>
    <t xml:space="preserve">Molar mass, kg/kmol </t>
  </si>
  <si>
    <t xml:space="preserve">Density, kg/L </t>
  </si>
  <si>
    <t xml:space="preserve">Enthalpy of vaporization, kJ/kg </t>
  </si>
  <si>
    <t xml:space="preserve">Specific heat, Cp kJ/kg *K </t>
  </si>
  <si>
    <t xml:space="preserve">Higher heating value, kJ/kg </t>
  </si>
  <si>
    <t xml:space="preserve">Lower heating value, kJ/kg </t>
  </si>
  <si>
    <t xml:space="preserve">Carbon(s) </t>
  </si>
  <si>
    <t xml:space="preserve">C </t>
  </si>
  <si>
    <t xml:space="preserve">Hydrogen(g) </t>
  </si>
  <si>
    <t xml:space="preserve">Carbon monoxide(g) </t>
  </si>
  <si>
    <t xml:space="preserve">Methane(g) </t>
  </si>
  <si>
    <t xml:space="preserve">Methanol(l) </t>
  </si>
  <si>
    <t xml:space="preserve">Acetylene(g) </t>
  </si>
  <si>
    <t xml:space="preserve">Ethane(g) </t>
  </si>
  <si>
    <t xml:space="preserve">Ethanol(l) </t>
  </si>
  <si>
    <t xml:space="preserve">Propane(l) </t>
  </si>
  <si>
    <t xml:space="preserve">Butane(l) </t>
  </si>
  <si>
    <t xml:space="preserve">1-Pentene(l) </t>
  </si>
  <si>
    <t xml:space="preserve">C5H10 </t>
  </si>
  <si>
    <t xml:space="preserve">Isopentane(l) </t>
  </si>
  <si>
    <t xml:space="preserve">Benzene(l) </t>
  </si>
  <si>
    <t xml:space="preserve">Hexene(l) </t>
  </si>
  <si>
    <t xml:space="preserve">C6H12 </t>
  </si>
  <si>
    <t xml:space="preserve">Hexane(l) </t>
  </si>
  <si>
    <t xml:space="preserve">Toluene(l) </t>
  </si>
  <si>
    <t xml:space="preserve">C7H8 </t>
  </si>
  <si>
    <t xml:space="preserve">Heptane(l) </t>
  </si>
  <si>
    <t xml:space="preserve">C7H16 </t>
  </si>
  <si>
    <t xml:space="preserve">Octane(l) </t>
  </si>
  <si>
    <t xml:space="preserve">Decane(l) </t>
  </si>
  <si>
    <t xml:space="preserve">C10H22 </t>
  </si>
  <si>
    <t xml:space="preserve">Gasoline(l) </t>
  </si>
  <si>
    <t xml:space="preserve">CnH1.87n </t>
  </si>
  <si>
    <t xml:space="preserve">100-110 </t>
  </si>
  <si>
    <t xml:space="preserve">Light diesel(l) </t>
  </si>
  <si>
    <t xml:space="preserve">CnH1.8n </t>
  </si>
  <si>
    <t xml:space="preserve">Heavy diesel(l) </t>
  </si>
  <si>
    <t xml:space="preserve">CnH1.7n </t>
  </si>
  <si>
    <t xml:space="preserve">Natural gas(g) </t>
  </si>
  <si>
    <t xml:space="preserve">CnH3.8nN0.1n </t>
  </si>
  <si>
    <t xml:space="preserve">0,72-0,78 </t>
  </si>
  <si>
    <t xml:space="preserve">0,78-0,84 </t>
  </si>
  <si>
    <t xml:space="preserve">0,82-0,88 </t>
  </si>
  <si>
    <t>Properties of some common fuels and hydrocarbons</t>
  </si>
  <si>
    <t>Πίνακας</t>
  </si>
  <si>
    <t>Pinakas 1</t>
  </si>
  <si>
    <t>Pinakas 2</t>
  </si>
  <si>
    <t>Pinakas 4</t>
  </si>
  <si>
    <t>Pinakas 5</t>
  </si>
  <si>
    <t>Pinakas 6</t>
  </si>
  <si>
    <t>Pinakas 8</t>
  </si>
  <si>
    <t>Pinakas 3a</t>
  </si>
  <si>
    <t>Pinakas 3b</t>
  </si>
  <si>
    <t>Pinakas 3c</t>
  </si>
  <si>
    <t>Πίνακας Ιδιοτήτων Κορεσμένου Νερού H2O - ως προς Πίεση (P)</t>
  </si>
  <si>
    <t>Πίνακας Ιδιοτήτων Κορεσμένου Νερού H2O - ως προς Θερμοκρασία (Τ)</t>
  </si>
  <si>
    <t>Πίνακας  Ιδιοτήτων Υπέρθερμου Υδρατμού H2O - για P=1-3,5 MPa</t>
  </si>
  <si>
    <t>Πίνακας  Ιδιοτήτων Υπέρθερμου Υδρατμού H2O - για P=0,01-0,8 MPa</t>
  </si>
  <si>
    <t>Πίνακας  Ιδιοτήτων Υπέρθερμου Υδρατμού H2O - για P=4,0-12,5 MPa</t>
  </si>
  <si>
    <t>Pinakas 3d</t>
  </si>
  <si>
    <t>Πίνακας  Ιδιοτήτων Υπέρθερμου Υδρατμού H2O - για P=15-60 MPa</t>
  </si>
  <si>
    <t>Πίνακας  Ιδιοτήτων Υπόψυκτου H2O - για P=5-50 MPa</t>
  </si>
  <si>
    <t>Πίνακας Ιδιοτήτων Κορεσμένου Ψυκτικού R134a - ως προς Πίεση (P)</t>
  </si>
  <si>
    <t>Πίνακας Ιδιοτήτων Κορεσμένου Ψυκτικού R134a- ως προς Θερμοκρασία (Τ)</t>
  </si>
  <si>
    <t>Pinakas 7a</t>
  </si>
  <si>
    <t>Pinakas 7b</t>
  </si>
  <si>
    <t>Πίνακας  Ιδιοτήτων Υπέρθερμου Ψυκτικού R134a- για P=0,06-0,4 MPa</t>
  </si>
  <si>
    <t>Πίνακας  Ιδιοτήτων Υπέρθερμου Ψυκτικού R134a- για P=0,5-1,6 MPa</t>
  </si>
  <si>
    <t>Πίνακας Ιδιοτήτων Κορεσμένης Αμμωνίας ΝΗ3 - ως προς Θερμοκρασία (Τ)</t>
  </si>
  <si>
    <t>Pinakas 9b</t>
  </si>
  <si>
    <t>Pinakas 9c</t>
  </si>
  <si>
    <t>Pinakas 9a</t>
  </si>
  <si>
    <t>Πίνακας  Ιδιοτήτων Υπέρθερμης Αμμωνίας ΝΗ3- για P=0,05-0,35 MPa</t>
  </si>
  <si>
    <t>Πίνακας  Ιδιοτήτων Υπέρθερμης Αμμωνίας ΝΗ3- για P=0,4-1,4 MPa</t>
  </si>
  <si>
    <t>Πίνακας  Ιδιοτήτων Υπέρθερμης Αμμωνίας ΝΗ3- για P=0,6-20 MPa</t>
  </si>
  <si>
    <t>SL Props</t>
  </si>
  <si>
    <t>Πίνακας Ιδιοτήτων Συνηθισμένων Στερεών και Υγρών [Πυκνότητα, Ειδική Θερμότητα, Μοριακό Βάρος]</t>
  </si>
  <si>
    <t>PG Props</t>
  </si>
  <si>
    <t>Πίνακας Ιδιοτήτων Τελείων αερίων  [Μοριακό Βάρος, Σταθερά αερίου, Ειδική θερμότητα υπό P=ct, Ειδική θερμότητα υπό V=ct, k=Cp/Cv]</t>
  </si>
  <si>
    <t>Cp (Pol)</t>
  </si>
  <si>
    <t>Πίνακας Πολυωνυμικής συσχέτισης της Γραμμομοριακής Θερμότητας Ιδανικών Αερίων με Θερμοκρασία</t>
  </si>
  <si>
    <t>Cp, Cv (Tabl.)</t>
  </si>
  <si>
    <t>Πίνακας Ειδικών Θερμοτήτων Έξι κοινών Ιδανικών Αερίων [Αέρας, Διοξείδιο του Άνθρακα, Μονοξείδιο του Άνθρακα, Υδρογόνο, Άζωτο, Οξυγόνο]</t>
  </si>
  <si>
    <t>IG Air</t>
  </si>
  <si>
    <t>Πίνακας Ιδιοτήτων Ιδανικού Αερίου -Αέρας</t>
  </si>
  <si>
    <t>IG Ν2</t>
  </si>
  <si>
    <t>Πίνακας Ιδιοτήτων Ιδανικού Αερίου -Άζωτο</t>
  </si>
  <si>
    <t>IG Ο2</t>
  </si>
  <si>
    <t>Πίνακας Ιδιοτήτων Ιδανικού Αερίου -Οξυγόνο</t>
  </si>
  <si>
    <t>IG Ο</t>
  </si>
  <si>
    <t>Πίνακας Ιδιοτήτων Ιδανικού Αερίου -Οξυγόνο (Μονοατομικό)</t>
  </si>
  <si>
    <t>IG CO2</t>
  </si>
  <si>
    <t>Πίνακας Ιδιοτήτων Ιδανικού Αερίου -Διοξείδιο του Άνθρακα</t>
  </si>
  <si>
    <t>IG CO</t>
  </si>
  <si>
    <t>Πίνακας Ιδιοτήτων Ιδανικού Αερίου -Μονοξείδιο του Άνθρακα</t>
  </si>
  <si>
    <t>IG Η2</t>
  </si>
  <si>
    <t>Πίνακας Ιδιοτήτων Ιδανικού Αερίου -Υδρογόνο</t>
  </si>
  <si>
    <t>IG Η20(v)</t>
  </si>
  <si>
    <t>Πίνακας Ιδιοτήτων Ιδανικού Αερίου -Υδρατμός</t>
  </si>
  <si>
    <t>IG ΝΟ2</t>
  </si>
  <si>
    <t>Πίνακας Ιδιοτήτων Ιδανικού Αερίου -Διοξείδιο του Αζώτου</t>
  </si>
  <si>
    <t>IG NO</t>
  </si>
  <si>
    <t>Πίνακας Ιδιοτήτων Ιδανικού Αερίου -Μονοξείδιο του Αζώτου</t>
  </si>
  <si>
    <t>IG ΟΗ</t>
  </si>
  <si>
    <t>Πίνακας Ιδιοτήτων Ιδανικού Αερίου -Υδροξύλιο</t>
  </si>
  <si>
    <t>IG Ν</t>
  </si>
  <si>
    <t>Πίνακας Ιδιοτήτων Ιδανικού Αερίου -Άζωτο (Μονοατομικό)</t>
  </si>
  <si>
    <t>IG Η</t>
  </si>
  <si>
    <t>Πίνακας Ιδιοτήτων Ιδανικού Αερίου -Υδρογόνο (Μονοατομικό)</t>
  </si>
  <si>
    <t>Critical Props</t>
  </si>
  <si>
    <t>Πίνακας Κρίσιμων Ιδιοτήτων ρευστών</t>
  </si>
  <si>
    <t>Hf Gf Sf</t>
  </si>
  <si>
    <r>
      <t>Enthalpy of formation, Gibbs function of formation,and absolute entropy at 25</t>
    </r>
    <r>
      <rPr>
        <b/>
        <sz val="11"/>
        <color theme="1"/>
        <rFont val="Symbol"/>
        <family val="1"/>
        <charset val="2"/>
      </rPr>
      <t>°</t>
    </r>
    <r>
      <rPr>
        <b/>
        <sz val="11"/>
        <color theme="1"/>
        <rFont val="Calibri"/>
        <family val="2"/>
        <charset val="161"/>
        <scheme val="minor"/>
      </rPr>
      <t>C, 1atm</t>
    </r>
  </si>
  <si>
    <r>
      <t>Πίνακας Ενθαλπίας σχηματισμού, Ελεύθερης ενέργειας Gibbs σχηματισμού και Εντροπίας στους 25</t>
    </r>
    <r>
      <rPr>
        <sz val="11"/>
        <color theme="1"/>
        <rFont val="Symbol"/>
        <family val="1"/>
        <charset val="2"/>
      </rPr>
      <t>°</t>
    </r>
    <r>
      <rPr>
        <sz val="11"/>
        <color theme="1"/>
        <rFont val="Calibri"/>
        <family val="2"/>
        <charset val="161"/>
      </rPr>
      <t>C, 1 atm</t>
    </r>
  </si>
  <si>
    <t>HHV</t>
  </si>
  <si>
    <t>Πίνακας ιδιοτήτων ορισμένων συνηθισμένων καυσίμων και υδρογονανθράκων [Μοριακό βάρος, πυκνότητας, ενθαλπία εξάτμισης, ειδική θερμότητα, ανώτερη θερμογόνος δύναμη, κατώτερη θερμογόνος δύναμη]</t>
  </si>
  <si>
    <t>Επεξήγηση</t>
  </si>
  <si>
    <r>
      <rPr>
        <b/>
        <u val="double"/>
        <sz val="14"/>
        <color theme="1"/>
        <rFont val="Calibri"/>
        <family val="2"/>
        <charset val="161"/>
        <scheme val="minor"/>
      </rPr>
      <t>C</t>
    </r>
    <r>
      <rPr>
        <b/>
        <vertAlign val="subscript"/>
        <sz val="14"/>
        <color theme="1"/>
        <rFont val="Calibri"/>
        <family val="2"/>
        <charset val="161"/>
        <scheme val="minor"/>
      </rPr>
      <t>p</t>
    </r>
    <r>
      <rPr>
        <b/>
        <sz val="14"/>
        <color theme="1"/>
        <rFont val="Calibri"/>
        <family val="2"/>
        <charset val="161"/>
        <scheme val="minor"/>
      </rPr>
      <t>=MC</t>
    </r>
    <r>
      <rPr>
        <b/>
        <vertAlign val="subscript"/>
        <sz val="14"/>
        <color theme="1"/>
        <rFont val="Calibri"/>
        <family val="2"/>
        <charset val="161"/>
        <scheme val="minor"/>
      </rPr>
      <t>p</t>
    </r>
    <r>
      <rPr>
        <b/>
        <sz val="14"/>
        <color theme="1"/>
        <rFont val="Calibri"/>
        <family val="2"/>
        <charset val="161"/>
        <scheme val="minor"/>
      </rPr>
      <t>=a+bT+cT</t>
    </r>
    <r>
      <rPr>
        <b/>
        <vertAlign val="superscript"/>
        <sz val="14"/>
        <color theme="1"/>
        <rFont val="Calibri"/>
        <family val="2"/>
        <charset val="161"/>
        <scheme val="minor"/>
      </rPr>
      <t>2</t>
    </r>
    <r>
      <rPr>
        <b/>
        <sz val="14"/>
        <color theme="1"/>
        <rFont val="Calibri"/>
        <family val="2"/>
        <charset val="161"/>
        <scheme val="minor"/>
      </rPr>
      <t>+dT</t>
    </r>
    <r>
      <rPr>
        <b/>
        <vertAlign val="superscript"/>
        <sz val="14"/>
        <color theme="1"/>
        <rFont val="Calibri"/>
        <family val="2"/>
        <charset val="161"/>
        <scheme val="minor"/>
      </rPr>
      <t xml:space="preserve">3 </t>
    </r>
    <r>
      <rPr>
        <b/>
        <sz val="14"/>
        <color theme="1"/>
        <rFont val="Calibri"/>
        <family val="2"/>
        <charset val="161"/>
        <scheme val="minor"/>
      </rPr>
      <t>[kJ/kmolK]</t>
    </r>
  </si>
</sst>
</file>

<file path=xl/styles.xml><?xml version="1.0" encoding="utf-8"?>
<styleSheet xmlns="http://schemas.openxmlformats.org/spreadsheetml/2006/main">
  <numFmts count="9">
    <numFmt numFmtId="164" formatCode="0.0"/>
    <numFmt numFmtId="165" formatCode="0.000"/>
    <numFmt numFmtId="166" formatCode="0.000000"/>
    <numFmt numFmtId="167" formatCode="0.0000"/>
    <numFmt numFmtId="168" formatCode="#,##0.000"/>
    <numFmt numFmtId="169" formatCode="#,##0.0000"/>
    <numFmt numFmtId="170" formatCode="0.00000"/>
    <numFmt numFmtId="171" formatCode="0.0000000"/>
    <numFmt numFmtId="172" formatCode="#,##0.00000"/>
  </numFmts>
  <fonts count="20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vertAlign val="subscript"/>
      <sz val="11"/>
      <color theme="1"/>
      <name val="Calibri"/>
      <family val="2"/>
      <charset val="161"/>
      <scheme val="minor"/>
    </font>
    <font>
      <b/>
      <vertAlign val="superscript"/>
      <sz val="11"/>
      <color theme="1"/>
      <name val="Calibri"/>
      <family val="2"/>
      <charset val="161"/>
      <scheme val="minor"/>
    </font>
    <font>
      <b/>
      <sz val="11"/>
      <color theme="1"/>
      <name val="Symbol"/>
      <family val="1"/>
      <charset val="2"/>
    </font>
    <font>
      <i/>
      <sz val="11"/>
      <color theme="1"/>
      <name val="Calibri"/>
      <family val="2"/>
      <charset val="161"/>
      <scheme val="minor"/>
    </font>
    <font>
      <vertAlign val="superscript"/>
      <sz val="11"/>
      <color theme="1"/>
      <name val="Calibri"/>
      <family val="2"/>
      <charset val="161"/>
      <scheme val="minor"/>
    </font>
    <font>
      <vertAlign val="subscript"/>
      <sz val="11"/>
      <color theme="1"/>
      <name val="Calibri"/>
      <family val="2"/>
      <charset val="161"/>
      <scheme val="minor"/>
    </font>
    <font>
      <u val="double"/>
      <sz val="11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b/>
      <u val="double"/>
      <sz val="14"/>
      <color theme="1"/>
      <name val="Calibri"/>
      <family val="2"/>
      <charset val="161"/>
      <scheme val="minor"/>
    </font>
    <font>
      <b/>
      <vertAlign val="subscript"/>
      <sz val="14"/>
      <color theme="1"/>
      <name val="Calibri"/>
      <family val="2"/>
      <charset val="161"/>
      <scheme val="minor"/>
    </font>
    <font>
      <b/>
      <vertAlign val="superscript"/>
      <sz val="14"/>
      <color theme="1"/>
      <name val="Calibri"/>
      <family val="2"/>
      <charset val="161"/>
      <scheme val="minor"/>
    </font>
    <font>
      <b/>
      <sz val="11"/>
      <color rgb="FFFF0000"/>
      <name val="Calibri"/>
      <family val="2"/>
      <charset val="161"/>
      <scheme val="minor"/>
    </font>
    <font>
      <sz val="8"/>
      <name val="Calibri"/>
      <family val="2"/>
      <charset val="161"/>
      <scheme val="minor"/>
    </font>
    <font>
      <u/>
      <sz val="11"/>
      <color theme="10"/>
      <name val="Calibri"/>
      <family val="2"/>
      <charset val="161"/>
      <scheme val="minor"/>
    </font>
    <font>
      <u/>
      <sz val="11"/>
      <color theme="11"/>
      <name val="Calibri"/>
      <family val="2"/>
      <charset val="161"/>
      <scheme val="minor"/>
    </font>
    <font>
      <b/>
      <sz val="11"/>
      <color theme="1"/>
      <name val="Calibri"/>
      <family val="2"/>
      <scheme val="minor"/>
    </font>
    <font>
      <sz val="11"/>
      <color theme="1"/>
      <name val="Symbol"/>
      <family val="1"/>
      <charset val="2"/>
    </font>
    <font>
      <sz val="11"/>
      <color theme="1"/>
      <name val="Calibri"/>
      <family val="2"/>
      <charset val="16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</cellStyleXfs>
  <cellXfs count="376">
    <xf numFmtId="0" fontId="0" fillId="0" borderId="0" xfId="0"/>
    <xf numFmtId="0" fontId="0" fillId="0" borderId="0" xfId="0" applyAlignment="1">
      <alignment horizontal="center"/>
    </xf>
    <xf numFmtId="3" fontId="0" fillId="0" borderId="0" xfId="0" applyNumberFormat="1"/>
    <xf numFmtId="0" fontId="0" fillId="0" borderId="0" xfId="0" applyAlignment="1">
      <alignment horizontal="right"/>
    </xf>
    <xf numFmtId="2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7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169" fontId="0" fillId="0" borderId="0" xfId="0" applyNumberFormat="1" applyAlignment="1">
      <alignment horizontal="center"/>
    </xf>
    <xf numFmtId="0" fontId="1" fillId="0" borderId="0" xfId="0" applyFont="1" applyAlignment="1">
      <alignment horizontal="right"/>
    </xf>
    <xf numFmtId="0" fontId="1" fillId="0" borderId="0" xfId="0" applyFont="1" applyAlignment="1"/>
    <xf numFmtId="0" fontId="1" fillId="0" borderId="1" xfId="0" applyFon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16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2" xfId="0" applyFont="1" applyBorder="1" applyAlignment="1">
      <alignment horizontal="center"/>
    </xf>
    <xf numFmtId="2" fontId="0" fillId="0" borderId="2" xfId="0" applyNumberFormat="1" applyBorder="1" applyAlignment="1">
      <alignment horizontal="center"/>
    </xf>
    <xf numFmtId="0" fontId="1" fillId="0" borderId="3" xfId="0" applyFont="1" applyBorder="1" applyAlignment="1">
      <alignment horizontal="center"/>
    </xf>
    <xf numFmtId="165" fontId="0" fillId="0" borderId="4" xfId="0" applyNumberFormat="1" applyBorder="1" applyAlignment="1">
      <alignment horizontal="center"/>
    </xf>
    <xf numFmtId="2" fontId="0" fillId="0" borderId="4" xfId="0" applyNumberFormat="1" applyBorder="1" applyAlignment="1">
      <alignment horizontal="center"/>
    </xf>
    <xf numFmtId="164" fontId="0" fillId="0" borderId="4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166" fontId="0" fillId="0" borderId="2" xfId="0" applyNumberFormat="1" applyBorder="1" applyAlignment="1">
      <alignment horizontal="center"/>
    </xf>
    <xf numFmtId="2" fontId="0" fillId="0" borderId="5" xfId="0" applyNumberForma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166" fontId="0" fillId="0" borderId="8" xfId="0" applyNumberFormat="1" applyBorder="1" applyAlignment="1">
      <alignment horizontal="center"/>
    </xf>
    <xf numFmtId="170" fontId="0" fillId="0" borderId="9" xfId="0" applyNumberFormat="1" applyBorder="1" applyAlignment="1">
      <alignment horizontal="center"/>
    </xf>
    <xf numFmtId="166" fontId="0" fillId="0" borderId="9" xfId="0" applyNumberFormat="1" applyBorder="1" applyAlignment="1">
      <alignment horizontal="center"/>
    </xf>
    <xf numFmtId="166" fontId="0" fillId="0" borderId="10" xfId="0" applyNumberFormat="1" applyBorder="1" applyAlignment="1">
      <alignment horizontal="center"/>
    </xf>
    <xf numFmtId="166" fontId="0" fillId="0" borderId="11" xfId="0" applyNumberFormat="1" applyBorder="1" applyAlignment="1">
      <alignment horizontal="center"/>
    </xf>
    <xf numFmtId="2" fontId="0" fillId="0" borderId="8" xfId="0" applyNumberFormat="1" applyBorder="1" applyAlignment="1">
      <alignment horizontal="center"/>
    </xf>
    <xf numFmtId="164" fontId="0" fillId="0" borderId="9" xfId="0" applyNumberFormat="1" applyBorder="1" applyAlignment="1">
      <alignment horizontal="center"/>
    </xf>
    <xf numFmtId="164" fontId="0" fillId="0" borderId="8" xfId="0" applyNumberFormat="1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164" fontId="0" fillId="0" borderId="11" xfId="0" applyNumberFormat="1" applyBorder="1" applyAlignment="1">
      <alignment horizontal="center"/>
    </xf>
    <xf numFmtId="169" fontId="0" fillId="0" borderId="2" xfId="0" applyNumberFormat="1" applyBorder="1" applyAlignment="1">
      <alignment horizontal="center"/>
    </xf>
    <xf numFmtId="169" fontId="0" fillId="0" borderId="8" xfId="0" applyNumberFormat="1" applyBorder="1" applyAlignment="1">
      <alignment horizontal="center"/>
    </xf>
    <xf numFmtId="169" fontId="0" fillId="0" borderId="9" xfId="0" applyNumberFormat="1" applyBorder="1" applyAlignment="1">
      <alignment horizontal="center"/>
    </xf>
    <xf numFmtId="169" fontId="0" fillId="0" borderId="10" xfId="0" applyNumberFormat="1" applyBorder="1" applyAlignment="1">
      <alignment horizontal="center"/>
    </xf>
    <xf numFmtId="169" fontId="0" fillId="0" borderId="11" xfId="0" applyNumberFormat="1" applyBorder="1" applyAlignment="1">
      <alignment horizontal="center"/>
    </xf>
    <xf numFmtId="164" fontId="0" fillId="0" borderId="5" xfId="0" applyNumberFormat="1" applyBorder="1" applyAlignment="1">
      <alignment horizontal="center"/>
    </xf>
    <xf numFmtId="0" fontId="1" fillId="0" borderId="12" xfId="0" applyFont="1" applyBorder="1" applyAlignment="1">
      <alignment horizontal="right"/>
    </xf>
    <xf numFmtId="0" fontId="1" fillId="0" borderId="13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2" fontId="0" fillId="0" borderId="9" xfId="0" applyNumberFormat="1" applyBorder="1" applyAlignment="1">
      <alignment horizontal="center"/>
    </xf>
    <xf numFmtId="165" fontId="0" fillId="0" borderId="9" xfId="0" applyNumberFormat="1" applyBorder="1" applyAlignment="1">
      <alignment horizontal="center"/>
    </xf>
    <xf numFmtId="165" fontId="0" fillId="0" borderId="11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167" fontId="0" fillId="0" borderId="2" xfId="0" applyNumberFormat="1" applyBorder="1" applyAlignment="1">
      <alignment horizontal="center"/>
    </xf>
    <xf numFmtId="167" fontId="0" fillId="0" borderId="8" xfId="0" applyNumberFormat="1" applyBorder="1" applyAlignment="1">
      <alignment horizontal="center"/>
    </xf>
    <xf numFmtId="167" fontId="0" fillId="0" borderId="9" xfId="0" applyNumberFormat="1" applyBorder="1" applyAlignment="1">
      <alignment horizontal="center"/>
    </xf>
    <xf numFmtId="167" fontId="0" fillId="0" borderId="11" xfId="0" applyNumberForma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1" fillId="0" borderId="15" xfId="0" applyFont="1" applyBorder="1" applyAlignment="1">
      <alignment horizontal="right"/>
    </xf>
    <xf numFmtId="0" fontId="1" fillId="0" borderId="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0" fillId="0" borderId="22" xfId="0" applyBorder="1" applyAlignment="1">
      <alignment horizontal="center"/>
    </xf>
    <xf numFmtId="2" fontId="0" fillId="0" borderId="22" xfId="0" applyNumberFormat="1" applyBorder="1" applyAlignment="1">
      <alignment horizontal="center"/>
    </xf>
    <xf numFmtId="166" fontId="0" fillId="0" borderId="18" xfId="0" applyNumberFormat="1" applyBorder="1" applyAlignment="1">
      <alignment horizontal="center"/>
    </xf>
    <xf numFmtId="2" fontId="0" fillId="0" borderId="23" xfId="0" applyNumberFormat="1" applyBorder="1" applyAlignment="1">
      <alignment horizontal="center"/>
    </xf>
    <xf numFmtId="2" fontId="0" fillId="0" borderId="18" xfId="0" applyNumberFormat="1" applyBorder="1" applyAlignment="1">
      <alignment horizontal="center"/>
    </xf>
    <xf numFmtId="164" fontId="0" fillId="0" borderId="23" xfId="0" applyNumberFormat="1" applyBorder="1" applyAlignment="1">
      <alignment horizontal="center"/>
    </xf>
    <xf numFmtId="167" fontId="0" fillId="0" borderId="18" xfId="0" applyNumberFormat="1" applyBorder="1" applyAlignment="1">
      <alignment horizontal="center"/>
    </xf>
    <xf numFmtId="167" fontId="0" fillId="0" borderId="23" xfId="0" applyNumberFormat="1" applyBorder="1" applyAlignment="1">
      <alignment horizontal="center"/>
    </xf>
    <xf numFmtId="165" fontId="0" fillId="0" borderId="22" xfId="0" applyNumberFormat="1" applyBorder="1" applyAlignment="1">
      <alignment horizontal="center"/>
    </xf>
    <xf numFmtId="170" fontId="0" fillId="0" borderId="23" xfId="0" applyNumberFormat="1" applyBorder="1" applyAlignment="1">
      <alignment horizontal="center"/>
    </xf>
    <xf numFmtId="169" fontId="0" fillId="0" borderId="18" xfId="0" applyNumberFormat="1" applyBorder="1" applyAlignment="1">
      <alignment horizontal="center"/>
    </xf>
    <xf numFmtId="169" fontId="0" fillId="0" borderId="23" xfId="0" applyNumberForma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168" fontId="0" fillId="0" borderId="0" xfId="0" applyNumberFormat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30" xfId="0" applyFont="1" applyBorder="1" applyAlignment="1">
      <alignment horizontal="center"/>
    </xf>
    <xf numFmtId="0" fontId="1" fillId="0" borderId="32" xfId="0" applyFont="1" applyBorder="1" applyAlignment="1">
      <alignment horizontal="center"/>
    </xf>
    <xf numFmtId="0" fontId="1" fillId="0" borderId="33" xfId="0" applyFont="1" applyBorder="1" applyAlignment="1">
      <alignment horizontal="center"/>
    </xf>
    <xf numFmtId="0" fontId="1" fillId="0" borderId="34" xfId="0" applyFont="1" applyBorder="1" applyAlignment="1">
      <alignment horizontal="center"/>
    </xf>
    <xf numFmtId="0" fontId="1" fillId="0" borderId="35" xfId="0" applyFont="1" applyBorder="1" applyAlignment="1">
      <alignment horizontal="center"/>
    </xf>
    <xf numFmtId="0" fontId="1" fillId="0" borderId="36" xfId="0" applyFont="1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29" xfId="0" applyBorder="1" applyAlignment="1">
      <alignment horizontal="center"/>
    </xf>
    <xf numFmtId="164" fontId="0" fillId="0" borderId="29" xfId="0" applyNumberFormat="1" applyBorder="1" applyAlignment="1">
      <alignment horizontal="center"/>
    </xf>
    <xf numFmtId="169" fontId="0" fillId="0" borderId="29" xfId="0" applyNumberFormat="1" applyBorder="1" applyAlignment="1">
      <alignment horizontal="center"/>
    </xf>
    <xf numFmtId="0" fontId="0" fillId="0" borderId="37" xfId="0" applyBorder="1" applyAlignment="1">
      <alignment horizontal="center"/>
    </xf>
    <xf numFmtId="0" fontId="0" fillId="0" borderId="38" xfId="0" applyBorder="1" applyAlignment="1">
      <alignment horizontal="center"/>
    </xf>
    <xf numFmtId="0" fontId="0" fillId="0" borderId="32" xfId="0" applyBorder="1" applyAlignment="1">
      <alignment horizontal="center"/>
    </xf>
    <xf numFmtId="166" fontId="0" fillId="0" borderId="39" xfId="0" applyNumberFormat="1" applyBorder="1" applyAlignment="1">
      <alignment horizontal="center"/>
    </xf>
    <xf numFmtId="166" fontId="0" fillId="0" borderId="34" xfId="0" applyNumberFormat="1" applyBorder="1" applyAlignment="1">
      <alignment horizontal="center"/>
    </xf>
    <xf numFmtId="167" fontId="0" fillId="0" borderId="4" xfId="0" applyNumberFormat="1" applyBorder="1" applyAlignment="1">
      <alignment horizontal="center"/>
    </xf>
    <xf numFmtId="169" fontId="0" fillId="0" borderId="4" xfId="0" applyNumberFormat="1" applyBorder="1" applyAlignment="1">
      <alignment horizontal="center"/>
    </xf>
    <xf numFmtId="168" fontId="0" fillId="0" borderId="4" xfId="0" applyNumberFormat="1" applyBorder="1" applyAlignment="1">
      <alignment horizontal="center"/>
    </xf>
    <xf numFmtId="0" fontId="0" fillId="0" borderId="41" xfId="0" applyBorder="1" applyAlignment="1">
      <alignment horizontal="center"/>
    </xf>
    <xf numFmtId="166" fontId="0" fillId="0" borderId="41" xfId="0" applyNumberFormat="1" applyBorder="1" applyAlignment="1">
      <alignment horizontal="center"/>
    </xf>
    <xf numFmtId="166" fontId="0" fillId="0" borderId="36" xfId="0" applyNumberFormat="1" applyBorder="1" applyAlignment="1">
      <alignment horizontal="center"/>
    </xf>
    <xf numFmtId="2" fontId="0" fillId="0" borderId="39" xfId="0" applyNumberFormat="1" applyBorder="1" applyAlignment="1">
      <alignment horizontal="center"/>
    </xf>
    <xf numFmtId="169" fontId="0" fillId="0" borderId="39" xfId="0" applyNumberFormat="1" applyBorder="1" applyAlignment="1">
      <alignment horizontal="center"/>
    </xf>
    <xf numFmtId="169" fontId="0" fillId="0" borderId="34" xfId="0" applyNumberFormat="1" applyBorder="1" applyAlignment="1">
      <alignment horizontal="center"/>
    </xf>
    <xf numFmtId="0" fontId="1" fillId="0" borderId="14" xfId="0" applyFont="1" applyBorder="1" applyAlignment="1">
      <alignment horizontal="right"/>
    </xf>
    <xf numFmtId="0" fontId="1" fillId="0" borderId="43" xfId="0" applyFont="1" applyBorder="1" applyAlignment="1">
      <alignment horizontal="center"/>
    </xf>
    <xf numFmtId="0" fontId="1" fillId="0" borderId="41" xfId="0" applyFont="1" applyBorder="1" applyAlignment="1">
      <alignment horizontal="center"/>
    </xf>
    <xf numFmtId="168" fontId="0" fillId="0" borderId="41" xfId="0" applyNumberFormat="1" applyBorder="1" applyAlignment="1">
      <alignment horizontal="center"/>
    </xf>
    <xf numFmtId="168" fontId="0" fillId="0" borderId="36" xfId="0" applyNumberFormat="1" applyBorder="1" applyAlignment="1">
      <alignment horizontal="center"/>
    </xf>
    <xf numFmtId="2" fontId="0" fillId="0" borderId="34" xfId="0" applyNumberForma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36" xfId="0" applyBorder="1" applyAlignment="1">
      <alignment horizontal="center"/>
    </xf>
    <xf numFmtId="167" fontId="0" fillId="0" borderId="22" xfId="0" applyNumberFormat="1" applyBorder="1" applyAlignment="1">
      <alignment horizontal="center"/>
    </xf>
    <xf numFmtId="0" fontId="0" fillId="0" borderId="40" xfId="0" applyBorder="1" applyAlignment="1">
      <alignment horizontal="center"/>
    </xf>
    <xf numFmtId="0" fontId="0" fillId="0" borderId="23" xfId="0" applyBorder="1" applyAlignment="1">
      <alignment horizontal="center"/>
    </xf>
    <xf numFmtId="0" fontId="1" fillId="0" borderId="44" xfId="0" applyFont="1" applyBorder="1" applyAlignment="1">
      <alignment horizontal="center"/>
    </xf>
    <xf numFmtId="0" fontId="1" fillId="0" borderId="45" xfId="0" applyFont="1" applyBorder="1" applyAlignment="1">
      <alignment horizontal="center"/>
    </xf>
    <xf numFmtId="0" fontId="1" fillId="0" borderId="0" xfId="0" applyFont="1"/>
    <xf numFmtId="0" fontId="5" fillId="0" borderId="0" xfId="0" applyFont="1"/>
    <xf numFmtId="0" fontId="0" fillId="0" borderId="1" xfId="0" applyBorder="1"/>
    <xf numFmtId="164" fontId="0" fillId="0" borderId="1" xfId="0" applyNumberFormat="1" applyBorder="1"/>
    <xf numFmtId="169" fontId="0" fillId="0" borderId="9" xfId="0" applyNumberFormat="1" applyBorder="1"/>
    <xf numFmtId="164" fontId="0" fillId="0" borderId="29" xfId="0" applyNumberFormat="1" applyBorder="1"/>
    <xf numFmtId="169" fontId="0" fillId="0" borderId="11" xfId="0" applyNumberFormat="1" applyBorder="1"/>
    <xf numFmtId="0" fontId="5" fillId="0" borderId="8" xfId="0" applyFont="1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169" fontId="5" fillId="0" borderId="41" xfId="0" applyNumberFormat="1" applyFont="1" applyBorder="1" applyAlignment="1">
      <alignment horizontal="center"/>
    </xf>
    <xf numFmtId="169" fontId="0" fillId="0" borderId="41" xfId="0" applyNumberFormat="1" applyBorder="1" applyAlignment="1">
      <alignment horizontal="center"/>
    </xf>
    <xf numFmtId="169" fontId="0" fillId="0" borderId="36" xfId="0" applyNumberFormat="1" applyBorder="1" applyAlignment="1">
      <alignment horizontal="center"/>
    </xf>
    <xf numFmtId="168" fontId="0" fillId="0" borderId="8" xfId="0" applyNumberFormat="1" applyBorder="1"/>
    <xf numFmtId="0" fontId="0" fillId="0" borderId="29" xfId="0" applyBorder="1"/>
    <xf numFmtId="168" fontId="0" fillId="0" borderId="8" xfId="0" applyNumberFormat="1" applyBorder="1" applyAlignment="1">
      <alignment horizontal="center"/>
    </xf>
    <xf numFmtId="168" fontId="0" fillId="0" borderId="10" xfId="0" applyNumberFormat="1" applyBorder="1" applyAlignment="1">
      <alignment horizontal="center"/>
    </xf>
    <xf numFmtId="169" fontId="0" fillId="0" borderId="8" xfId="0" applyNumberFormat="1" applyBorder="1"/>
    <xf numFmtId="165" fontId="0" fillId="0" borderId="8" xfId="0" applyNumberFormat="1" applyBorder="1"/>
    <xf numFmtId="165" fontId="0" fillId="0" borderId="10" xfId="0" applyNumberFormat="1" applyBorder="1"/>
    <xf numFmtId="0" fontId="5" fillId="0" borderId="18" xfId="0" applyFont="1" applyBorder="1" applyAlignment="1">
      <alignment horizontal="center"/>
    </xf>
    <xf numFmtId="164" fontId="5" fillId="0" borderId="31" xfId="0" applyNumberFormat="1" applyFont="1" applyBorder="1" applyAlignment="1">
      <alignment horizontal="center"/>
    </xf>
    <xf numFmtId="169" fontId="5" fillId="0" borderId="40" xfId="0" applyNumberFormat="1" applyFont="1" applyBorder="1" applyAlignment="1">
      <alignment horizontal="center"/>
    </xf>
    <xf numFmtId="0" fontId="5" fillId="0" borderId="31" xfId="0" applyFont="1" applyBorder="1" applyAlignment="1">
      <alignment horizontal="center"/>
    </xf>
    <xf numFmtId="169" fontId="5" fillId="0" borderId="18" xfId="0" applyNumberFormat="1" applyFont="1" applyBorder="1"/>
    <xf numFmtId="0" fontId="5" fillId="0" borderId="31" xfId="0" applyFont="1" applyBorder="1"/>
    <xf numFmtId="164" fontId="5" fillId="0" borderId="31" xfId="0" applyNumberFormat="1" applyFont="1" applyBorder="1"/>
    <xf numFmtId="169" fontId="5" fillId="0" borderId="23" xfId="0" applyNumberFormat="1" applyFont="1" applyBorder="1"/>
    <xf numFmtId="0" fontId="5" fillId="0" borderId="37" xfId="0" applyFont="1" applyBorder="1" applyAlignment="1">
      <alignment horizontal="center"/>
    </xf>
    <xf numFmtId="168" fontId="5" fillId="0" borderId="18" xfId="0" applyNumberFormat="1" applyFont="1" applyBorder="1" applyAlignment="1">
      <alignment horizontal="center"/>
    </xf>
    <xf numFmtId="169" fontId="5" fillId="0" borderId="23" xfId="0" applyNumberFormat="1" applyFont="1" applyBorder="1" applyAlignment="1">
      <alignment horizontal="center"/>
    </xf>
    <xf numFmtId="0" fontId="1" fillId="0" borderId="47" xfId="0" applyFont="1" applyBorder="1" applyAlignment="1">
      <alignment horizontal="center"/>
    </xf>
    <xf numFmtId="0" fontId="1" fillId="0" borderId="48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165" fontId="0" fillId="0" borderId="10" xfId="0" applyNumberFormat="1" applyBorder="1" applyAlignment="1">
      <alignment horizontal="center"/>
    </xf>
    <xf numFmtId="0" fontId="1" fillId="0" borderId="49" xfId="0" applyFont="1" applyBorder="1" applyAlignment="1">
      <alignment horizontal="center"/>
    </xf>
    <xf numFmtId="167" fontId="5" fillId="0" borderId="8" xfId="0" applyNumberFormat="1" applyFont="1" applyBorder="1" applyAlignment="1">
      <alignment horizontal="center"/>
    </xf>
    <xf numFmtId="167" fontId="0" fillId="0" borderId="10" xfId="0" applyNumberFormat="1" applyBorder="1" applyAlignment="1">
      <alignment horizontal="center"/>
    </xf>
    <xf numFmtId="167" fontId="0" fillId="0" borderId="8" xfId="0" applyNumberFormat="1" applyBorder="1"/>
    <xf numFmtId="167" fontId="0" fillId="0" borderId="10" xfId="0" applyNumberFormat="1" applyBorder="1"/>
    <xf numFmtId="167" fontId="5" fillId="0" borderId="18" xfId="0" applyNumberFormat="1" applyFont="1" applyBorder="1"/>
    <xf numFmtId="0" fontId="5" fillId="0" borderId="22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46" xfId="0" applyFont="1" applyBorder="1" applyAlignment="1">
      <alignment horizontal="center"/>
    </xf>
    <xf numFmtId="169" fontId="5" fillId="0" borderId="7" xfId="0" applyNumberFormat="1" applyFont="1" applyBorder="1" applyAlignment="1">
      <alignment horizontal="center"/>
    </xf>
    <xf numFmtId="169" fontId="5" fillId="0" borderId="45" xfId="0" applyNumberFormat="1" applyFont="1" applyBorder="1" applyAlignment="1">
      <alignment horizontal="center"/>
    </xf>
    <xf numFmtId="167" fontId="5" fillId="0" borderId="6" xfId="0" applyNumberFormat="1" applyFont="1" applyBorder="1"/>
    <xf numFmtId="164" fontId="5" fillId="0" borderId="46" xfId="0" applyNumberFormat="1" applyFont="1" applyBorder="1"/>
    <xf numFmtId="169" fontId="5" fillId="0" borderId="7" xfId="0" applyNumberFormat="1" applyFont="1" applyBorder="1"/>
    <xf numFmtId="167" fontId="5" fillId="0" borderId="6" xfId="0" applyNumberFormat="1" applyFont="1" applyBorder="1" applyAlignment="1">
      <alignment horizontal="center"/>
    </xf>
    <xf numFmtId="164" fontId="5" fillId="0" borderId="46" xfId="0" applyNumberFormat="1" applyFont="1" applyBorder="1" applyAlignment="1">
      <alignment horizontal="center"/>
    </xf>
    <xf numFmtId="170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center"/>
    </xf>
    <xf numFmtId="170" fontId="0" fillId="0" borderId="8" xfId="0" applyNumberFormat="1" applyBorder="1" applyAlignment="1">
      <alignment horizontal="center"/>
    </xf>
    <xf numFmtId="167" fontId="0" fillId="0" borderId="34" xfId="0" applyNumberFormat="1" applyBorder="1" applyAlignment="1">
      <alignment horizontal="center"/>
    </xf>
    <xf numFmtId="0" fontId="0" fillId="0" borderId="34" xfId="0" applyBorder="1" applyAlignment="1">
      <alignment horizontal="center"/>
    </xf>
    <xf numFmtId="0" fontId="5" fillId="0" borderId="39" xfId="0" applyFont="1" applyBorder="1" applyAlignment="1">
      <alignment horizontal="center"/>
    </xf>
    <xf numFmtId="170" fontId="5" fillId="0" borderId="18" xfId="0" applyNumberFormat="1" applyFont="1" applyBorder="1" applyAlignment="1">
      <alignment horizontal="center"/>
    </xf>
    <xf numFmtId="170" fontId="5" fillId="0" borderId="39" xfId="0" applyNumberFormat="1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170" fontId="5" fillId="0" borderId="44" xfId="0" applyNumberFormat="1" applyFont="1" applyBorder="1" applyAlignment="1">
      <alignment horizontal="center"/>
    </xf>
    <xf numFmtId="170" fontId="5" fillId="0" borderId="6" xfId="0" applyNumberFormat="1" applyFont="1" applyBorder="1" applyAlignment="1">
      <alignment horizontal="center"/>
    </xf>
    <xf numFmtId="170" fontId="0" fillId="0" borderId="10" xfId="0" applyNumberForma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5" fillId="0" borderId="44" xfId="0" applyFont="1" applyBorder="1" applyAlignment="1">
      <alignment horizontal="center"/>
    </xf>
    <xf numFmtId="170" fontId="0" fillId="0" borderId="34" xfId="0" applyNumberFormat="1" applyBorder="1" applyAlignment="1">
      <alignment horizontal="center"/>
    </xf>
    <xf numFmtId="166" fontId="5" fillId="0" borderId="44" xfId="0" applyNumberFormat="1" applyFont="1" applyBorder="1" applyAlignment="1">
      <alignment horizontal="center"/>
    </xf>
    <xf numFmtId="166" fontId="5" fillId="0" borderId="6" xfId="0" applyNumberFormat="1" applyFont="1" applyBorder="1" applyAlignment="1">
      <alignment horizontal="center"/>
    </xf>
    <xf numFmtId="164" fontId="0" fillId="0" borderId="46" xfId="0" applyNumberFormat="1" applyBorder="1" applyAlignment="1">
      <alignment horizontal="center"/>
    </xf>
    <xf numFmtId="169" fontId="0" fillId="0" borderId="7" xfId="0" applyNumberFormat="1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44" xfId="0" applyBorder="1" applyAlignment="1">
      <alignment horizontal="center"/>
    </xf>
    <xf numFmtId="171" fontId="0" fillId="0" borderId="6" xfId="0" applyNumberFormat="1" applyBorder="1" applyAlignment="1">
      <alignment horizontal="center"/>
    </xf>
    <xf numFmtId="169" fontId="0" fillId="0" borderId="45" xfId="0" applyNumberFormat="1" applyBorder="1" applyAlignment="1">
      <alignment horizontal="center"/>
    </xf>
    <xf numFmtId="166" fontId="0" fillId="0" borderId="6" xfId="0" applyNumberFormat="1" applyBorder="1" applyAlignment="1">
      <alignment horizontal="center"/>
    </xf>
    <xf numFmtId="2" fontId="5" fillId="0" borderId="31" xfId="0" applyNumberFormat="1" applyFont="1" applyBorder="1" applyAlignment="1">
      <alignment horizontal="center"/>
    </xf>
    <xf numFmtId="171" fontId="5" fillId="0" borderId="18" xfId="0" applyNumberFormat="1" applyFont="1" applyBorder="1" applyAlignment="1">
      <alignment horizontal="center"/>
    </xf>
    <xf numFmtId="171" fontId="0" fillId="0" borderId="8" xfId="0" applyNumberFormat="1" applyBorder="1" applyAlignment="1">
      <alignment horizontal="center"/>
    </xf>
    <xf numFmtId="2" fontId="5" fillId="0" borderId="46" xfId="0" applyNumberFormat="1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171" fontId="5" fillId="0" borderId="6" xfId="0" applyNumberFormat="1" applyFont="1" applyBorder="1" applyAlignment="1">
      <alignment horizontal="center"/>
    </xf>
    <xf numFmtId="171" fontId="0" fillId="0" borderId="10" xfId="0" applyNumberFormat="1" applyBorder="1" applyAlignment="1">
      <alignment horizontal="center"/>
    </xf>
    <xf numFmtId="0" fontId="5" fillId="0" borderId="45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2" fontId="0" fillId="0" borderId="0" xfId="0" applyNumberFormat="1"/>
    <xf numFmtId="167" fontId="0" fillId="0" borderId="0" xfId="0" applyNumberFormat="1"/>
    <xf numFmtId="170" fontId="0" fillId="0" borderId="0" xfId="0" applyNumberFormat="1"/>
    <xf numFmtId="0" fontId="1" fillId="0" borderId="14" xfId="0" applyFont="1" applyBorder="1" applyAlignment="1">
      <alignment horizontal="center"/>
    </xf>
    <xf numFmtId="167" fontId="0" fillId="0" borderId="1" xfId="0" applyNumberFormat="1" applyBorder="1" applyAlignment="1">
      <alignment horizontal="center"/>
    </xf>
    <xf numFmtId="2" fontId="0" fillId="0" borderId="6" xfId="0" applyNumberFormat="1" applyBorder="1" applyAlignment="1">
      <alignment horizontal="center"/>
    </xf>
    <xf numFmtId="167" fontId="0" fillId="0" borderId="7" xfId="0" applyNumberFormat="1" applyBorder="1" applyAlignment="1">
      <alignment horizontal="center"/>
    </xf>
    <xf numFmtId="2" fontId="0" fillId="0" borderId="29" xfId="0" applyNumberFormat="1" applyBorder="1" applyAlignment="1">
      <alignment horizontal="center"/>
    </xf>
    <xf numFmtId="167" fontId="0" fillId="0" borderId="29" xfId="0" applyNumberFormat="1" applyBorder="1" applyAlignment="1">
      <alignment horizontal="center"/>
    </xf>
    <xf numFmtId="2" fontId="0" fillId="0" borderId="20" xfId="0" applyNumberFormat="1" applyBorder="1" applyAlignment="1">
      <alignment horizontal="center"/>
    </xf>
    <xf numFmtId="2" fontId="0" fillId="0" borderId="38" xfId="0" applyNumberFormat="1" applyBorder="1" applyAlignment="1">
      <alignment horizontal="center"/>
    </xf>
    <xf numFmtId="2" fontId="0" fillId="0" borderId="32" xfId="0" applyNumberFormat="1" applyBorder="1" applyAlignment="1">
      <alignment horizontal="center"/>
    </xf>
    <xf numFmtId="171" fontId="0" fillId="0" borderId="44" xfId="0" applyNumberFormat="1" applyBorder="1" applyAlignment="1">
      <alignment horizontal="center"/>
    </xf>
    <xf numFmtId="171" fontId="0" fillId="0" borderId="2" xfId="0" applyNumberFormat="1" applyBorder="1" applyAlignment="1">
      <alignment horizontal="center"/>
    </xf>
    <xf numFmtId="171" fontId="0" fillId="0" borderId="34" xfId="0" applyNumberFormat="1" applyBorder="1" applyAlignment="1">
      <alignment horizontal="center"/>
    </xf>
    <xf numFmtId="2" fontId="0" fillId="0" borderId="3" xfId="0" applyNumberFormat="1" applyBorder="1" applyAlignment="1">
      <alignment horizontal="center"/>
    </xf>
    <xf numFmtId="167" fontId="0" fillId="0" borderId="45" xfId="0" applyNumberFormat="1" applyBorder="1" applyAlignment="1">
      <alignment horizontal="center"/>
    </xf>
    <xf numFmtId="167" fontId="0" fillId="0" borderId="41" xfId="0" applyNumberFormat="1" applyBorder="1" applyAlignment="1">
      <alignment horizontal="center"/>
    </xf>
    <xf numFmtId="167" fontId="0" fillId="0" borderId="36" xfId="0" applyNumberFormat="1" applyBorder="1" applyAlignment="1">
      <alignment horizontal="center"/>
    </xf>
    <xf numFmtId="2" fontId="0" fillId="0" borderId="44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2" fontId="0" fillId="0" borderId="11" xfId="0" applyNumberFormat="1" applyBorder="1" applyAlignment="1">
      <alignment horizontal="center"/>
    </xf>
    <xf numFmtId="2" fontId="0" fillId="0" borderId="45" xfId="0" applyNumberFormat="1" applyBorder="1" applyAlignment="1">
      <alignment horizontal="center"/>
    </xf>
    <xf numFmtId="2" fontId="0" fillId="0" borderId="41" xfId="0" applyNumberFormat="1" applyBorder="1" applyAlignment="1">
      <alignment horizontal="center"/>
    </xf>
    <xf numFmtId="2" fontId="0" fillId="0" borderId="36" xfId="0" applyNumberFormat="1" applyBorder="1" applyAlignment="1">
      <alignment horizontal="center"/>
    </xf>
    <xf numFmtId="167" fontId="0" fillId="0" borderId="6" xfId="0" applyNumberFormat="1" applyBorder="1" applyAlignment="1">
      <alignment horizontal="center"/>
    </xf>
    <xf numFmtId="166" fontId="0" fillId="0" borderId="0" xfId="0" applyNumberFormat="1"/>
    <xf numFmtId="164" fontId="0" fillId="0" borderId="0" xfId="0" applyNumberFormat="1"/>
    <xf numFmtId="170" fontId="0" fillId="0" borderId="0" xfId="0" applyNumberFormat="1" applyAlignment="1">
      <alignment horizontal="center"/>
    </xf>
    <xf numFmtId="170" fontId="0" fillId="0" borderId="1" xfId="0" applyNumberFormat="1" applyBorder="1" applyAlignment="1">
      <alignment horizontal="center"/>
    </xf>
    <xf numFmtId="0" fontId="0" fillId="0" borderId="46" xfId="0" applyBorder="1" applyAlignment="1">
      <alignment horizontal="center"/>
    </xf>
    <xf numFmtId="170" fontId="0" fillId="0" borderId="29" xfId="0" applyNumberFormat="1" applyBorder="1" applyAlignment="1">
      <alignment horizontal="center"/>
    </xf>
    <xf numFmtId="0" fontId="0" fillId="0" borderId="38" xfId="0" quotePrefix="1" applyBorder="1" applyAlignment="1">
      <alignment horizontal="center"/>
    </xf>
    <xf numFmtId="170" fontId="0" fillId="0" borderId="3" xfId="0" applyNumberFormat="1" applyBorder="1" applyAlignment="1">
      <alignment horizontal="center"/>
    </xf>
    <xf numFmtId="170" fontId="0" fillId="0" borderId="4" xfId="0" applyNumberFormat="1" applyBorder="1" applyAlignment="1">
      <alignment horizontal="center"/>
    </xf>
    <xf numFmtId="170" fontId="0" fillId="0" borderId="5" xfId="0" applyNumberForma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45" xfId="0" applyBorder="1" applyAlignment="1">
      <alignment horizontal="center"/>
    </xf>
    <xf numFmtId="167" fontId="0" fillId="0" borderId="44" xfId="0" applyNumberForma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2" fontId="1" fillId="0" borderId="30" xfId="0" applyNumberFormat="1" applyFont="1" applyBorder="1" applyAlignment="1">
      <alignment horizontal="center"/>
    </xf>
    <xf numFmtId="170" fontId="1" fillId="0" borderId="8" xfId="0" applyNumberFormat="1" applyFont="1" applyBorder="1" applyAlignment="1">
      <alignment horizontal="center"/>
    </xf>
    <xf numFmtId="170" fontId="1" fillId="0" borderId="25" xfId="0" applyNumberFormat="1" applyFont="1" applyBorder="1" applyAlignment="1">
      <alignment horizontal="center"/>
    </xf>
    <xf numFmtId="167" fontId="1" fillId="0" borderId="9" xfId="0" applyNumberFormat="1" applyFont="1" applyBorder="1" applyAlignment="1">
      <alignment horizontal="center"/>
    </xf>
    <xf numFmtId="167" fontId="1" fillId="0" borderId="26" xfId="0" applyNumberFormat="1" applyFont="1" applyBorder="1" applyAlignment="1">
      <alignment horizontal="center"/>
    </xf>
    <xf numFmtId="167" fontId="1" fillId="0" borderId="41" xfId="0" applyNumberFormat="1" applyFont="1" applyBorder="1" applyAlignment="1">
      <alignment horizontal="center"/>
    </xf>
    <xf numFmtId="167" fontId="1" fillId="0" borderId="49" xfId="0" applyNumberFormat="1" applyFont="1" applyBorder="1" applyAlignment="1">
      <alignment horizontal="center"/>
    </xf>
    <xf numFmtId="167" fontId="5" fillId="0" borderId="7" xfId="0" applyNumberFormat="1" applyFont="1" applyBorder="1" applyAlignment="1">
      <alignment horizontal="center"/>
    </xf>
    <xf numFmtId="167" fontId="5" fillId="0" borderId="45" xfId="0" applyNumberFormat="1" applyFont="1" applyBorder="1" applyAlignment="1">
      <alignment horizontal="center"/>
    </xf>
    <xf numFmtId="166" fontId="0" fillId="0" borderId="29" xfId="0" applyNumberFormat="1" applyBorder="1" applyAlignment="1">
      <alignment horizontal="center"/>
    </xf>
    <xf numFmtId="166" fontId="0" fillId="0" borderId="44" xfId="0" applyNumberFormat="1" applyBorder="1" applyAlignment="1">
      <alignment horizontal="center"/>
    </xf>
    <xf numFmtId="164" fontId="0" fillId="0" borderId="50" xfId="0" applyNumberFormat="1" applyBorder="1" applyAlignment="1">
      <alignment horizontal="center"/>
    </xf>
    <xf numFmtId="164" fontId="0" fillId="0" borderId="3" xfId="0" applyNumberFormat="1" applyBorder="1" applyAlignment="1">
      <alignment horizontal="center"/>
    </xf>
    <xf numFmtId="170" fontId="0" fillId="0" borderId="45" xfId="0" applyNumberFormat="1" applyBorder="1" applyAlignment="1">
      <alignment horizontal="center"/>
    </xf>
    <xf numFmtId="170" fontId="0" fillId="0" borderId="41" xfId="0" applyNumberFormat="1" applyBorder="1" applyAlignment="1">
      <alignment horizontal="center"/>
    </xf>
    <xf numFmtId="170" fontId="0" fillId="0" borderId="36" xfId="0" applyNumberFormat="1" applyBorder="1" applyAlignment="1">
      <alignment horizontal="center"/>
    </xf>
    <xf numFmtId="164" fontId="0" fillId="0" borderId="7" xfId="0" applyNumberFormat="1" applyBorder="1" applyAlignment="1">
      <alignment horizontal="center"/>
    </xf>
    <xf numFmtId="164" fontId="0" fillId="0" borderId="45" xfId="0" applyNumberFormat="1" applyBorder="1" applyAlignment="1">
      <alignment horizontal="center"/>
    </xf>
    <xf numFmtId="164" fontId="0" fillId="0" borderId="41" xfId="0" applyNumberFormat="1" applyBorder="1" applyAlignment="1">
      <alignment horizontal="center"/>
    </xf>
    <xf numFmtId="164" fontId="0" fillId="0" borderId="36" xfId="0" applyNumberFormat="1" applyBorder="1" applyAlignment="1">
      <alignment horizontal="center"/>
    </xf>
    <xf numFmtId="170" fontId="1" fillId="0" borderId="2" xfId="0" applyNumberFormat="1" applyFont="1" applyBorder="1" applyAlignment="1">
      <alignment horizontal="center"/>
    </xf>
    <xf numFmtId="170" fontId="1" fillId="0" borderId="48" xfId="0" applyNumberFormat="1" applyFont="1" applyBorder="1" applyAlignment="1">
      <alignment horizontal="center"/>
    </xf>
    <xf numFmtId="170" fontId="5" fillId="0" borderId="46" xfId="0" applyNumberFormat="1" applyFont="1" applyBorder="1" applyAlignment="1">
      <alignment horizontal="center"/>
    </xf>
    <xf numFmtId="167" fontId="5" fillId="0" borderId="46" xfId="0" applyNumberFormat="1" applyFont="1" applyBorder="1" applyAlignment="1">
      <alignment horizontal="center"/>
    </xf>
    <xf numFmtId="170" fontId="0" fillId="0" borderId="44" xfId="0" applyNumberFormat="1" applyBorder="1" applyAlignment="1">
      <alignment horizontal="center"/>
    </xf>
    <xf numFmtId="170" fontId="0" fillId="0" borderId="6" xfId="0" applyNumberFormat="1" applyBorder="1" applyAlignment="1">
      <alignment horizontal="center"/>
    </xf>
    <xf numFmtId="167" fontId="0" fillId="0" borderId="9" xfId="0" quotePrefix="1" applyNumberFormat="1" applyBorder="1" applyAlignment="1">
      <alignment horizontal="center"/>
    </xf>
    <xf numFmtId="164" fontId="5" fillId="0" borderId="7" xfId="0" applyNumberFormat="1" applyFont="1" applyBorder="1" applyAlignment="1">
      <alignment horizontal="center"/>
    </xf>
    <xf numFmtId="0" fontId="0" fillId="0" borderId="30" xfId="0" applyBorder="1"/>
    <xf numFmtId="0" fontId="0" fillId="0" borderId="51" xfId="0" applyBorder="1"/>
    <xf numFmtId="0" fontId="0" fillId="0" borderId="31" xfId="0" applyBorder="1"/>
    <xf numFmtId="0" fontId="0" fillId="0" borderId="53" xfId="0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39" xfId="0" applyBorder="1" applyAlignment="1">
      <alignment horizontal="center"/>
    </xf>
    <xf numFmtId="0" fontId="0" fillId="0" borderId="49" xfId="0" applyBorder="1" applyAlignment="1">
      <alignment horizontal="center"/>
    </xf>
    <xf numFmtId="0" fontId="0" fillId="0" borderId="48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51" xfId="0" applyBorder="1" applyAlignment="1">
      <alignment horizontal="center"/>
    </xf>
    <xf numFmtId="0" fontId="0" fillId="0" borderId="31" xfId="0" applyBorder="1" applyAlignment="1">
      <alignment horizontal="center"/>
    </xf>
    <xf numFmtId="165" fontId="0" fillId="0" borderId="1" xfId="0" applyNumberFormat="1" applyBorder="1"/>
    <xf numFmtId="2" fontId="0" fillId="0" borderId="1" xfId="0" applyNumberFormat="1" applyBorder="1"/>
    <xf numFmtId="0" fontId="1" fillId="0" borderId="51" xfId="0" applyFont="1" applyBorder="1"/>
    <xf numFmtId="168" fontId="0" fillId="0" borderId="1" xfId="0" applyNumberFormat="1" applyBorder="1"/>
    <xf numFmtId="0" fontId="0" fillId="0" borderId="49" xfId="0" applyBorder="1"/>
    <xf numFmtId="0" fontId="0" fillId="0" borderId="52" xfId="0" applyBorder="1"/>
    <xf numFmtId="0" fontId="0" fillId="0" borderId="48" xfId="0" applyBorder="1"/>
    <xf numFmtId="0" fontId="0" fillId="0" borderId="53" xfId="0" applyBorder="1"/>
    <xf numFmtId="0" fontId="0" fillId="0" borderId="0" xfId="0" applyBorder="1"/>
    <xf numFmtId="0" fontId="0" fillId="0" borderId="43" xfId="0" applyBorder="1"/>
    <xf numFmtId="0" fontId="0" fillId="0" borderId="40" xfId="0" applyBorder="1"/>
    <xf numFmtId="0" fontId="0" fillId="0" borderId="54" xfId="0" applyBorder="1"/>
    <xf numFmtId="0" fontId="0" fillId="0" borderId="39" xfId="0" applyBorder="1"/>
    <xf numFmtId="0" fontId="0" fillId="0" borderId="41" xfId="0" applyBorder="1"/>
    <xf numFmtId="0" fontId="0" fillId="0" borderId="55" xfId="0" applyBorder="1"/>
    <xf numFmtId="0" fontId="0" fillId="0" borderId="2" xfId="0" applyBorder="1"/>
    <xf numFmtId="165" fontId="0" fillId="0" borderId="1" xfId="0" applyNumberFormat="1" applyBorder="1" applyAlignment="1">
      <alignment horizontal="center"/>
    </xf>
    <xf numFmtId="0" fontId="1" fillId="0" borderId="52" xfId="0" applyFont="1" applyBorder="1" applyAlignment="1">
      <alignment horizontal="center"/>
    </xf>
    <xf numFmtId="0" fontId="1" fillId="0" borderId="53" xfId="0" applyFont="1" applyBorder="1" applyAlignment="1">
      <alignment horizontal="center"/>
    </xf>
    <xf numFmtId="0" fontId="1" fillId="0" borderId="51" xfId="0" applyFont="1" applyBorder="1" applyAlignment="1">
      <alignment horizontal="center"/>
    </xf>
    <xf numFmtId="0" fontId="1" fillId="0" borderId="40" xfId="0" applyFont="1" applyBorder="1" applyAlignment="1">
      <alignment horizontal="center"/>
    </xf>
    <xf numFmtId="0" fontId="1" fillId="0" borderId="31" xfId="0" applyFont="1" applyBorder="1" applyAlignment="1">
      <alignment horizontal="center"/>
    </xf>
    <xf numFmtId="0" fontId="1" fillId="0" borderId="54" xfId="0" applyFont="1" applyBorder="1" applyAlignment="1">
      <alignment horizontal="center"/>
    </xf>
    <xf numFmtId="0" fontId="1" fillId="0" borderId="39" xfId="0" applyFont="1" applyBorder="1" applyAlignment="1">
      <alignment horizontal="center"/>
    </xf>
    <xf numFmtId="0" fontId="1" fillId="0" borderId="49" xfId="0" applyFont="1" applyBorder="1" applyAlignment="1">
      <alignment horizontal="center"/>
    </xf>
    <xf numFmtId="0" fontId="1" fillId="0" borderId="48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167" fontId="0" fillId="0" borderId="41" xfId="0" applyNumberFormat="1" applyBorder="1"/>
    <xf numFmtId="0" fontId="8" fillId="0" borderId="1" xfId="0" applyFont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172" fontId="0" fillId="0" borderId="1" xfId="0" applyNumberFormat="1" applyBorder="1" applyAlignment="1">
      <alignment horizontal="center"/>
    </xf>
    <xf numFmtId="168" fontId="0" fillId="0" borderId="1" xfId="0" applyNumberFormat="1" applyBorder="1" applyAlignment="1">
      <alignment horizontal="center"/>
    </xf>
    <xf numFmtId="168" fontId="1" fillId="0" borderId="1" xfId="0" applyNumberFormat="1" applyFont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165" fontId="0" fillId="0" borderId="0" xfId="0" applyNumberFormat="1"/>
    <xf numFmtId="168" fontId="0" fillId="0" borderId="0" xfId="0" applyNumberFormat="1" applyBorder="1" applyAlignment="1">
      <alignment horizontal="center"/>
    </xf>
    <xf numFmtId="168" fontId="1" fillId="0" borderId="0" xfId="0" applyNumberFormat="1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13" fillId="0" borderId="0" xfId="0" applyFont="1"/>
    <xf numFmtId="0" fontId="0" fillId="0" borderId="1" xfId="0" applyFont="1" applyBorder="1" applyAlignment="1">
      <alignment horizontal="center"/>
    </xf>
    <xf numFmtId="165" fontId="1" fillId="0" borderId="1" xfId="0" applyNumberFormat="1" applyFont="1" applyBorder="1" applyAlignment="1">
      <alignment horizontal="center"/>
    </xf>
    <xf numFmtId="165" fontId="0" fillId="0" borderId="1" xfId="0" applyNumberFormat="1" applyFont="1" applyBorder="1" applyAlignment="1">
      <alignment horizontal="center"/>
    </xf>
    <xf numFmtId="1" fontId="0" fillId="0" borderId="0" xfId="0" applyNumberFormat="1"/>
    <xf numFmtId="0" fontId="1" fillId="0" borderId="49" xfId="0" applyFont="1" applyBorder="1"/>
    <xf numFmtId="165" fontId="0" fillId="0" borderId="31" xfId="0" applyNumberFormat="1" applyBorder="1" applyAlignment="1">
      <alignment horizontal="center"/>
    </xf>
    <xf numFmtId="168" fontId="0" fillId="0" borderId="31" xfId="0" applyNumberFormat="1" applyBorder="1"/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wrapText="1"/>
    </xf>
    <xf numFmtId="169" fontId="0" fillId="0" borderId="40" xfId="0" applyNumberFormat="1" applyBorder="1" applyAlignment="1">
      <alignment horizontal="center"/>
    </xf>
    <xf numFmtId="0" fontId="17" fillId="0" borderId="0" xfId="0" applyFont="1"/>
    <xf numFmtId="2" fontId="0" fillId="2" borderId="38" xfId="0" applyNumberFormat="1" applyFont="1" applyFill="1" applyBorder="1" applyAlignment="1">
      <alignment horizontal="center"/>
    </xf>
    <xf numFmtId="2" fontId="0" fillId="2" borderId="4" xfId="0" applyNumberFormat="1" applyFont="1" applyFill="1" applyBorder="1" applyAlignment="1">
      <alignment horizontal="center"/>
    </xf>
    <xf numFmtId="171" fontId="0" fillId="2" borderId="2" xfId="0" applyNumberFormat="1" applyFont="1" applyFill="1" applyBorder="1" applyAlignment="1">
      <alignment horizontal="center"/>
    </xf>
    <xf numFmtId="167" fontId="0" fillId="2" borderId="41" xfId="0" applyNumberFormat="1" applyFont="1" applyFill="1" applyBorder="1" applyAlignment="1">
      <alignment horizontal="center"/>
    </xf>
    <xf numFmtId="2" fontId="0" fillId="2" borderId="8" xfId="0" applyNumberFormat="1" applyFont="1" applyFill="1" applyBorder="1" applyAlignment="1">
      <alignment horizontal="center"/>
    </xf>
    <xf numFmtId="2" fontId="0" fillId="2" borderId="9" xfId="0" applyNumberFormat="1" applyFont="1" applyFill="1" applyBorder="1" applyAlignment="1">
      <alignment horizontal="center"/>
    </xf>
    <xf numFmtId="2" fontId="0" fillId="2" borderId="2" xfId="0" applyNumberFormat="1" applyFont="1" applyFill="1" applyBorder="1" applyAlignment="1">
      <alignment horizontal="center"/>
    </xf>
    <xf numFmtId="2" fontId="0" fillId="2" borderId="41" xfId="0" applyNumberFormat="1" applyFont="1" applyFill="1" applyBorder="1" applyAlignment="1">
      <alignment horizontal="center"/>
    </xf>
    <xf numFmtId="167" fontId="0" fillId="2" borderId="8" xfId="0" applyNumberFormat="1" applyFont="1" applyFill="1" applyBorder="1" applyAlignment="1">
      <alignment horizontal="center"/>
    </xf>
    <xf numFmtId="167" fontId="0" fillId="2" borderId="9" xfId="0" applyNumberFormat="1" applyFont="1" applyFill="1" applyBorder="1" applyAlignment="1">
      <alignment horizontal="center"/>
    </xf>
    <xf numFmtId="0" fontId="0" fillId="0" borderId="0" xfId="0" applyFill="1"/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42" xfId="0" applyFont="1" applyBorder="1" applyAlignment="1">
      <alignment horizontal="center"/>
    </xf>
    <xf numFmtId="0" fontId="1" fillId="0" borderId="12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37" xfId="0" applyFont="1" applyBorder="1" applyAlignment="1">
      <alignment horizontal="center" vertical="center"/>
    </xf>
    <xf numFmtId="170" fontId="1" fillId="0" borderId="20" xfId="0" applyNumberFormat="1" applyFont="1" applyBorder="1" applyAlignment="1">
      <alignment horizontal="center"/>
    </xf>
    <xf numFmtId="170" fontId="1" fillId="0" borderId="42" xfId="0" applyNumberFormat="1" applyFont="1" applyBorder="1" applyAlignment="1">
      <alignment horizontal="center"/>
    </xf>
    <xf numFmtId="170" fontId="1" fillId="0" borderId="21" xfId="0" applyNumberFormat="1" applyFont="1" applyBorder="1" applyAlignment="1">
      <alignment horizontal="center"/>
    </xf>
    <xf numFmtId="0" fontId="1" fillId="0" borderId="49" xfId="0" applyFont="1" applyBorder="1" applyAlignment="1">
      <alignment horizontal="center"/>
    </xf>
    <xf numFmtId="0" fontId="1" fillId="0" borderId="52" xfId="0" applyFont="1" applyBorder="1" applyAlignment="1">
      <alignment horizontal="center"/>
    </xf>
    <xf numFmtId="0" fontId="1" fillId="0" borderId="48" xfId="0" applyFont="1" applyBorder="1" applyAlignment="1">
      <alignment horizontal="center"/>
    </xf>
    <xf numFmtId="0" fontId="1" fillId="0" borderId="41" xfId="0" applyFont="1" applyBorder="1" applyAlignment="1">
      <alignment horizontal="center"/>
    </xf>
    <xf numFmtId="0" fontId="1" fillId="0" borderId="55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54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9" fillId="0" borderId="41" xfId="0" applyFont="1" applyBorder="1" applyAlignment="1">
      <alignment horizontal="center"/>
    </xf>
    <xf numFmtId="0" fontId="9" fillId="0" borderId="55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30" xfId="0" applyFont="1" applyBorder="1" applyAlignment="1">
      <alignment horizontal="center"/>
    </xf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D37"/>
  <sheetViews>
    <sheetView workbookViewId="0">
      <selection activeCell="C5" sqref="C5"/>
    </sheetView>
  </sheetViews>
  <sheetFormatPr defaultRowHeight="15"/>
  <cols>
    <col min="2" max="2" width="12.5703125" bestFit="1" customWidth="1"/>
  </cols>
  <sheetData>
    <row r="2" spans="2:4">
      <c r="B2" s="341" t="s">
        <v>486</v>
      </c>
      <c r="D2" s="341" t="s">
        <v>558</v>
      </c>
    </row>
    <row r="3" spans="2:4">
      <c r="B3" t="s">
        <v>487</v>
      </c>
      <c r="D3" t="s">
        <v>496</v>
      </c>
    </row>
    <row r="4" spans="2:4">
      <c r="B4" t="s">
        <v>488</v>
      </c>
      <c r="D4" t="s">
        <v>497</v>
      </c>
    </row>
    <row r="5" spans="2:4">
      <c r="B5" t="s">
        <v>493</v>
      </c>
      <c r="D5" t="s">
        <v>499</v>
      </c>
    </row>
    <row r="6" spans="2:4">
      <c r="B6" t="s">
        <v>494</v>
      </c>
      <c r="D6" t="s">
        <v>498</v>
      </c>
    </row>
    <row r="7" spans="2:4">
      <c r="B7" t="s">
        <v>495</v>
      </c>
      <c r="D7" t="s">
        <v>500</v>
      </c>
    </row>
    <row r="8" spans="2:4">
      <c r="B8" t="s">
        <v>501</v>
      </c>
      <c r="D8" t="s">
        <v>502</v>
      </c>
    </row>
    <row r="9" spans="2:4">
      <c r="B9" t="s">
        <v>489</v>
      </c>
      <c r="D9" t="s">
        <v>503</v>
      </c>
    </row>
    <row r="10" spans="2:4">
      <c r="B10" t="s">
        <v>490</v>
      </c>
      <c r="D10" t="s">
        <v>504</v>
      </c>
    </row>
    <row r="11" spans="2:4">
      <c r="B11" t="s">
        <v>491</v>
      </c>
      <c r="D11" t="s">
        <v>505</v>
      </c>
    </row>
    <row r="12" spans="2:4">
      <c r="B12" t="s">
        <v>506</v>
      </c>
      <c r="D12" t="s">
        <v>508</v>
      </c>
    </row>
    <row r="13" spans="2:4">
      <c r="B13" t="s">
        <v>507</v>
      </c>
      <c r="D13" t="s">
        <v>509</v>
      </c>
    </row>
    <row r="14" spans="2:4">
      <c r="B14" t="s">
        <v>492</v>
      </c>
      <c r="D14" t="s">
        <v>510</v>
      </c>
    </row>
    <row r="15" spans="2:4">
      <c r="B15" t="s">
        <v>513</v>
      </c>
      <c r="D15" t="s">
        <v>514</v>
      </c>
    </row>
    <row r="16" spans="2:4">
      <c r="B16" t="s">
        <v>511</v>
      </c>
      <c r="D16" t="s">
        <v>515</v>
      </c>
    </row>
    <row r="17" spans="2:4">
      <c r="B17" t="s">
        <v>512</v>
      </c>
      <c r="D17" t="s">
        <v>516</v>
      </c>
    </row>
    <row r="18" spans="2:4">
      <c r="B18" t="s">
        <v>517</v>
      </c>
      <c r="D18" t="s">
        <v>518</v>
      </c>
    </row>
    <row r="19" spans="2:4">
      <c r="B19" t="s">
        <v>519</v>
      </c>
      <c r="D19" t="s">
        <v>520</v>
      </c>
    </row>
    <row r="20" spans="2:4">
      <c r="B20" t="s">
        <v>521</v>
      </c>
      <c r="D20" t="s">
        <v>522</v>
      </c>
    </row>
    <row r="21" spans="2:4">
      <c r="B21" t="s">
        <v>523</v>
      </c>
      <c r="D21" t="s">
        <v>524</v>
      </c>
    </row>
    <row r="22" spans="2:4">
      <c r="B22" t="s">
        <v>525</v>
      </c>
      <c r="D22" t="s">
        <v>526</v>
      </c>
    </row>
    <row r="23" spans="2:4">
      <c r="B23" t="s">
        <v>527</v>
      </c>
      <c r="D23" t="s">
        <v>528</v>
      </c>
    </row>
    <row r="24" spans="2:4">
      <c r="B24" t="s">
        <v>529</v>
      </c>
      <c r="D24" t="s">
        <v>530</v>
      </c>
    </row>
    <row r="25" spans="2:4">
      <c r="B25" t="s">
        <v>533</v>
      </c>
      <c r="D25" t="s">
        <v>534</v>
      </c>
    </row>
    <row r="26" spans="2:4">
      <c r="B26" t="s">
        <v>535</v>
      </c>
      <c r="D26" t="s">
        <v>536</v>
      </c>
    </row>
    <row r="27" spans="2:4">
      <c r="B27" t="s">
        <v>537</v>
      </c>
      <c r="D27" t="s">
        <v>538</v>
      </c>
    </row>
    <row r="28" spans="2:4">
      <c r="B28" t="s">
        <v>539</v>
      </c>
      <c r="D28" t="s">
        <v>540</v>
      </c>
    </row>
    <row r="29" spans="2:4">
      <c r="B29" t="s">
        <v>541</v>
      </c>
      <c r="D29" t="s">
        <v>542</v>
      </c>
    </row>
    <row r="30" spans="2:4">
      <c r="B30" t="s">
        <v>543</v>
      </c>
      <c r="D30" t="s">
        <v>544</v>
      </c>
    </row>
    <row r="31" spans="2:4">
      <c r="B31" t="s">
        <v>545</v>
      </c>
      <c r="D31" t="s">
        <v>546</v>
      </c>
    </row>
    <row r="32" spans="2:4">
      <c r="B32" t="s">
        <v>531</v>
      </c>
      <c r="D32" t="s">
        <v>532</v>
      </c>
    </row>
    <row r="33" spans="2:4">
      <c r="B33" t="s">
        <v>547</v>
      </c>
      <c r="D33" t="s">
        <v>548</v>
      </c>
    </row>
    <row r="34" spans="2:4">
      <c r="B34" t="s">
        <v>549</v>
      </c>
      <c r="D34" t="s">
        <v>550</v>
      </c>
    </row>
    <row r="35" spans="2:4">
      <c r="B35" t="s">
        <v>551</v>
      </c>
      <c r="D35" t="s">
        <v>552</v>
      </c>
    </row>
    <row r="36" spans="2:4">
      <c r="B36" t="s">
        <v>553</v>
      </c>
      <c r="D36" t="s">
        <v>555</v>
      </c>
    </row>
    <row r="37" spans="2:4">
      <c r="B37" t="s">
        <v>556</v>
      </c>
      <c r="D37" t="s">
        <v>557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 enableFormatConditionsCalculation="0">
    <pageSetUpPr fitToPage="1"/>
  </sheetPr>
  <dimension ref="A1:J83"/>
  <sheetViews>
    <sheetView workbookViewId="0">
      <selection activeCell="O35" sqref="O35"/>
    </sheetView>
  </sheetViews>
  <sheetFormatPr defaultColWidth="8.85546875" defaultRowHeight="15"/>
  <cols>
    <col min="1" max="1" width="8.85546875" style="3"/>
    <col min="2" max="2" width="13.42578125" style="3" bestFit="1" customWidth="1"/>
    <col min="3" max="3" width="12.7109375" style="3" customWidth="1"/>
    <col min="4" max="4" width="12.42578125" style="3" customWidth="1"/>
    <col min="5" max="5" width="12" style="3" bestFit="1" customWidth="1"/>
    <col min="6" max="6" width="12.42578125" style="3" bestFit="1" customWidth="1"/>
    <col min="7" max="7" width="12" style="3" bestFit="1" customWidth="1"/>
    <col min="8" max="8" width="12.42578125" style="3" bestFit="1" customWidth="1"/>
    <col min="9" max="9" width="12" style="3" bestFit="1" customWidth="1"/>
    <col min="10" max="10" width="12.42578125" style="3" bestFit="1" customWidth="1"/>
  </cols>
  <sheetData>
    <row r="1" spans="1:10" ht="18">
      <c r="A1" s="60" t="s">
        <v>28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ht="15.75" thickBot="1"/>
    <row r="3" spans="1:10">
      <c r="A3" s="47"/>
      <c r="B3" s="61"/>
      <c r="C3" s="353" t="s">
        <v>11</v>
      </c>
      <c r="D3" s="354"/>
      <c r="E3" s="353" t="s">
        <v>13</v>
      </c>
      <c r="F3" s="354"/>
      <c r="G3" s="353" t="s">
        <v>26</v>
      </c>
      <c r="H3" s="354"/>
      <c r="I3" s="353" t="s">
        <v>27</v>
      </c>
      <c r="J3" s="354"/>
    </row>
    <row r="4" spans="1:10">
      <c r="A4" s="48" t="s">
        <v>1</v>
      </c>
      <c r="B4" s="50" t="s">
        <v>2</v>
      </c>
      <c r="C4" s="59" t="s">
        <v>7</v>
      </c>
      <c r="D4" s="50" t="s">
        <v>9</v>
      </c>
      <c r="E4" s="59" t="s">
        <v>7</v>
      </c>
      <c r="F4" s="50" t="s">
        <v>9</v>
      </c>
      <c r="G4" s="59" t="s">
        <v>7</v>
      </c>
      <c r="H4" s="50" t="s">
        <v>9</v>
      </c>
      <c r="I4" s="59" t="s">
        <v>7</v>
      </c>
      <c r="J4" s="50" t="s">
        <v>9</v>
      </c>
    </row>
    <row r="5" spans="1:10" ht="15.75" thickBot="1">
      <c r="A5" s="48" t="s">
        <v>0</v>
      </c>
      <c r="B5" s="50" t="s">
        <v>3</v>
      </c>
      <c r="C5" s="59" t="s">
        <v>8</v>
      </c>
      <c r="D5" s="50" t="s">
        <v>10</v>
      </c>
      <c r="E5" s="59" t="s">
        <v>8</v>
      </c>
      <c r="F5" s="50" t="s">
        <v>10</v>
      </c>
      <c r="G5" s="59" t="s">
        <v>8</v>
      </c>
      <c r="H5" s="50" t="s">
        <v>10</v>
      </c>
      <c r="I5" s="59" t="s">
        <v>8</v>
      </c>
      <c r="J5" s="50" t="s">
        <v>10</v>
      </c>
    </row>
    <row r="6" spans="1:10" ht="18">
      <c r="A6" s="81" t="s">
        <v>4</v>
      </c>
      <c r="B6" s="82" t="s">
        <v>15</v>
      </c>
      <c r="C6" s="83" t="s">
        <v>16</v>
      </c>
      <c r="D6" s="84" t="s">
        <v>17</v>
      </c>
      <c r="E6" s="83" t="s">
        <v>18</v>
      </c>
      <c r="F6" s="84" t="s">
        <v>19</v>
      </c>
      <c r="G6" s="83" t="s">
        <v>20</v>
      </c>
      <c r="H6" s="84" t="s">
        <v>21</v>
      </c>
      <c r="I6" s="83" t="s">
        <v>22</v>
      </c>
      <c r="J6" s="84" t="s">
        <v>23</v>
      </c>
    </row>
    <row r="7" spans="1:10" ht="18" thickBot="1">
      <c r="A7" s="64" t="s">
        <v>5</v>
      </c>
      <c r="B7" s="85" t="s">
        <v>6</v>
      </c>
      <c r="C7" s="85" t="s">
        <v>24</v>
      </c>
      <c r="D7" s="85" t="s">
        <v>24</v>
      </c>
      <c r="E7" s="85" t="s">
        <v>12</v>
      </c>
      <c r="F7" s="85" t="s">
        <v>12</v>
      </c>
      <c r="G7" s="85" t="s">
        <v>12</v>
      </c>
      <c r="H7" s="85" t="s">
        <v>12</v>
      </c>
      <c r="I7" s="85" t="s">
        <v>25</v>
      </c>
      <c r="J7" s="65" t="s">
        <v>25</v>
      </c>
    </row>
    <row r="8" spans="1:10">
      <c r="A8" s="66">
        <v>0.61129999999999995</v>
      </c>
      <c r="B8" s="67">
        <v>0.01</v>
      </c>
      <c r="C8" s="68">
        <v>1E-3</v>
      </c>
      <c r="D8" s="69">
        <v>206.14</v>
      </c>
      <c r="E8" s="70">
        <v>0</v>
      </c>
      <c r="F8" s="71">
        <v>2375.3000000000002</v>
      </c>
      <c r="G8" s="70">
        <v>0</v>
      </c>
      <c r="H8" s="71">
        <v>2501.4</v>
      </c>
      <c r="I8" s="72">
        <v>0</v>
      </c>
      <c r="J8" s="73">
        <v>9.1562000000000001</v>
      </c>
    </row>
    <row r="9" spans="1:10">
      <c r="A9" s="22">
        <v>1</v>
      </c>
      <c r="B9" s="21">
        <v>6.98</v>
      </c>
      <c r="C9" s="31">
        <v>1E-3</v>
      </c>
      <c r="D9" s="51">
        <v>129.21</v>
      </c>
      <c r="E9" s="36">
        <v>29.3</v>
      </c>
      <c r="F9" s="37">
        <v>2385</v>
      </c>
      <c r="G9" s="36">
        <v>29.3</v>
      </c>
      <c r="H9" s="37">
        <v>2514.1999999999998</v>
      </c>
      <c r="I9" s="56">
        <v>0.10589999999999999</v>
      </c>
      <c r="J9" s="57">
        <v>8.9756</v>
      </c>
    </row>
    <row r="10" spans="1:10">
      <c r="A10" s="22">
        <v>1.5</v>
      </c>
      <c r="B10" s="21">
        <v>13.03</v>
      </c>
      <c r="C10" s="31">
        <v>1.0009999999999999E-3</v>
      </c>
      <c r="D10" s="51">
        <v>87.98</v>
      </c>
      <c r="E10" s="36">
        <v>54.71</v>
      </c>
      <c r="F10" s="37">
        <v>2393.3000000000002</v>
      </c>
      <c r="G10" s="36">
        <v>54.71</v>
      </c>
      <c r="H10" s="37">
        <v>2525.3000000000002</v>
      </c>
      <c r="I10" s="56">
        <v>0.19570000000000001</v>
      </c>
      <c r="J10" s="57">
        <v>8.8278999999999996</v>
      </c>
    </row>
    <row r="11" spans="1:10">
      <c r="A11" s="22">
        <v>2</v>
      </c>
      <c r="B11" s="21">
        <v>17.5</v>
      </c>
      <c r="C11" s="31">
        <v>1.0009999999999999E-3</v>
      </c>
      <c r="D11" s="51">
        <v>67</v>
      </c>
      <c r="E11" s="36">
        <v>73.48</v>
      </c>
      <c r="F11" s="37">
        <v>2399.5</v>
      </c>
      <c r="G11" s="36">
        <v>73.48</v>
      </c>
      <c r="H11" s="37">
        <v>2533.5</v>
      </c>
      <c r="I11" s="56">
        <v>0.26069999999999999</v>
      </c>
      <c r="J11" s="57">
        <v>8.7236999999999991</v>
      </c>
    </row>
    <row r="12" spans="1:10">
      <c r="A12" s="22">
        <v>2.5</v>
      </c>
      <c r="B12" s="21">
        <v>21.08</v>
      </c>
      <c r="C12" s="31">
        <v>1.0020000000000001E-3</v>
      </c>
      <c r="D12" s="51">
        <v>54.25</v>
      </c>
      <c r="E12" s="36">
        <v>88.48</v>
      </c>
      <c r="F12" s="37">
        <v>2404.4</v>
      </c>
      <c r="G12" s="36">
        <v>88.49</v>
      </c>
      <c r="H12" s="37">
        <v>2540</v>
      </c>
      <c r="I12" s="56">
        <v>0.312</v>
      </c>
      <c r="J12" s="57">
        <v>8.6432000000000002</v>
      </c>
    </row>
    <row r="13" spans="1:10">
      <c r="A13" s="22">
        <v>3</v>
      </c>
      <c r="B13" s="21">
        <v>24.08</v>
      </c>
      <c r="C13" s="31">
        <v>1.003E-3</v>
      </c>
      <c r="D13" s="51">
        <v>45.67</v>
      </c>
      <c r="E13" s="36">
        <v>101.04</v>
      </c>
      <c r="F13" s="37">
        <v>2408.5</v>
      </c>
      <c r="G13" s="36">
        <v>101.05</v>
      </c>
      <c r="H13" s="37">
        <v>2545.5</v>
      </c>
      <c r="I13" s="56">
        <v>0.35449999999999998</v>
      </c>
      <c r="J13" s="57">
        <v>8.5776000000000003</v>
      </c>
    </row>
    <row r="14" spans="1:10">
      <c r="A14" s="22">
        <v>4</v>
      </c>
      <c r="B14" s="21">
        <v>28.96</v>
      </c>
      <c r="C14" s="31">
        <v>1.0039999999999999E-3</v>
      </c>
      <c r="D14" s="51">
        <v>34.799999999999997</v>
      </c>
      <c r="E14" s="36">
        <v>121.45</v>
      </c>
      <c r="F14" s="37">
        <v>2415.1999999999998</v>
      </c>
      <c r="G14" s="36">
        <v>121.46</v>
      </c>
      <c r="H14" s="37">
        <v>2554.4</v>
      </c>
      <c r="I14" s="56">
        <v>0.42259999999999998</v>
      </c>
      <c r="J14" s="57">
        <v>8.4746000000000006</v>
      </c>
    </row>
    <row r="15" spans="1:10">
      <c r="A15" s="22">
        <v>5</v>
      </c>
      <c r="B15" s="21">
        <v>32.880000000000003</v>
      </c>
      <c r="C15" s="31">
        <v>1.005E-3</v>
      </c>
      <c r="D15" s="51">
        <v>28.19</v>
      </c>
      <c r="E15" s="36">
        <v>137.81</v>
      </c>
      <c r="F15" s="37">
        <v>2420.5</v>
      </c>
      <c r="G15" s="36">
        <v>137.82</v>
      </c>
      <c r="H15" s="37">
        <v>2561.5</v>
      </c>
      <c r="I15" s="56">
        <v>0.47639999999999999</v>
      </c>
      <c r="J15" s="57">
        <v>8.3950999999999993</v>
      </c>
    </row>
    <row r="16" spans="1:10">
      <c r="A16" s="22">
        <v>7.5</v>
      </c>
      <c r="B16" s="21">
        <v>40.29</v>
      </c>
      <c r="C16" s="31">
        <v>1.008E-3</v>
      </c>
      <c r="D16" s="51">
        <v>19.239999999999998</v>
      </c>
      <c r="E16" s="36">
        <v>168.78</v>
      </c>
      <c r="F16" s="37">
        <v>2430.5</v>
      </c>
      <c r="G16" s="36">
        <v>168.79</v>
      </c>
      <c r="H16" s="37">
        <v>2574.8000000000002</v>
      </c>
      <c r="I16" s="56">
        <v>0.57640000000000002</v>
      </c>
      <c r="J16" s="57">
        <v>8.2515000000000001</v>
      </c>
    </row>
    <row r="17" spans="1:10">
      <c r="A17" s="22">
        <v>10</v>
      </c>
      <c r="B17" s="21">
        <v>45.81</v>
      </c>
      <c r="C17" s="31">
        <v>1.01E-3</v>
      </c>
      <c r="D17" s="51">
        <v>14.67</v>
      </c>
      <c r="E17" s="36">
        <v>191.82</v>
      </c>
      <c r="F17" s="37">
        <v>2437.9</v>
      </c>
      <c r="G17" s="36">
        <v>191.83</v>
      </c>
      <c r="H17" s="37">
        <v>2584.6999999999998</v>
      </c>
      <c r="I17" s="56">
        <v>0.64929999999999999</v>
      </c>
      <c r="J17" s="57">
        <v>8.1501999999999999</v>
      </c>
    </row>
    <row r="18" spans="1:10">
      <c r="A18" s="22">
        <v>15</v>
      </c>
      <c r="B18" s="21">
        <v>53.97</v>
      </c>
      <c r="C18" s="31">
        <v>1.0139999999999999E-3</v>
      </c>
      <c r="D18" s="51">
        <v>10.02</v>
      </c>
      <c r="E18" s="36">
        <v>225.92</v>
      </c>
      <c r="F18" s="37">
        <v>2448.6999999999998</v>
      </c>
      <c r="G18" s="36">
        <v>225.94</v>
      </c>
      <c r="H18" s="37">
        <v>2599.1</v>
      </c>
      <c r="I18" s="56">
        <v>0.75490000000000002</v>
      </c>
      <c r="J18" s="57">
        <v>8.0084999999999997</v>
      </c>
    </row>
    <row r="19" spans="1:10">
      <c r="A19" s="22">
        <v>20</v>
      </c>
      <c r="B19" s="21">
        <v>60.06</v>
      </c>
      <c r="C19" s="31">
        <v>1.0169999999999999E-3</v>
      </c>
      <c r="D19" s="52">
        <v>7.649</v>
      </c>
      <c r="E19" s="36">
        <v>251.38</v>
      </c>
      <c r="F19" s="37">
        <v>2456.6999999999998</v>
      </c>
      <c r="G19" s="36">
        <v>251.4</v>
      </c>
      <c r="H19" s="37">
        <v>2609.6999999999998</v>
      </c>
      <c r="I19" s="56">
        <v>0.83199999999999996</v>
      </c>
      <c r="J19" s="57">
        <v>7.9085000000000001</v>
      </c>
    </row>
    <row r="20" spans="1:10">
      <c r="A20" s="22">
        <v>25</v>
      </c>
      <c r="B20" s="21">
        <v>64.97</v>
      </c>
      <c r="C20" s="31">
        <v>1.0200000000000001E-3</v>
      </c>
      <c r="D20" s="52">
        <v>6.2039999999999997</v>
      </c>
      <c r="E20" s="36">
        <v>271.89999999999998</v>
      </c>
      <c r="F20" s="37">
        <v>2463.1</v>
      </c>
      <c r="G20" s="36">
        <v>271.93</v>
      </c>
      <c r="H20" s="37">
        <v>2618.1999999999998</v>
      </c>
      <c r="I20" s="56">
        <v>0.8931</v>
      </c>
      <c r="J20" s="57">
        <v>7.8314000000000004</v>
      </c>
    </row>
    <row r="21" spans="1:10">
      <c r="A21" s="22">
        <v>30</v>
      </c>
      <c r="B21" s="21">
        <v>69.099999999999994</v>
      </c>
      <c r="C21" s="31">
        <v>1.0219999999999999E-3</v>
      </c>
      <c r="D21" s="52">
        <v>5.2290000000000001</v>
      </c>
      <c r="E21" s="36">
        <v>289.2</v>
      </c>
      <c r="F21" s="37">
        <v>2468.4</v>
      </c>
      <c r="G21" s="36">
        <v>289.23</v>
      </c>
      <c r="H21" s="37">
        <v>2625.3</v>
      </c>
      <c r="I21" s="56">
        <v>0.94389999999999996</v>
      </c>
      <c r="J21" s="57">
        <v>7.7686000000000002</v>
      </c>
    </row>
    <row r="22" spans="1:10">
      <c r="A22" s="22">
        <v>40</v>
      </c>
      <c r="B22" s="21">
        <v>75.87</v>
      </c>
      <c r="C22" s="31">
        <v>1.0269999999999999E-3</v>
      </c>
      <c r="D22" s="52">
        <v>3.9929999999999999</v>
      </c>
      <c r="E22" s="36">
        <v>317.52999999999997</v>
      </c>
      <c r="F22" s="37">
        <v>2477</v>
      </c>
      <c r="G22" s="36">
        <v>317.58</v>
      </c>
      <c r="H22" s="37">
        <v>2636.8</v>
      </c>
      <c r="I22" s="42">
        <v>1.0259</v>
      </c>
      <c r="J22" s="57">
        <v>7.67</v>
      </c>
    </row>
    <row r="23" spans="1:10">
      <c r="A23" s="22">
        <v>50</v>
      </c>
      <c r="B23" s="21">
        <v>81.33</v>
      </c>
      <c r="C23" s="31">
        <v>1.0300000000000001E-3</v>
      </c>
      <c r="D23" s="52">
        <v>3.24</v>
      </c>
      <c r="E23" s="36">
        <v>340.44</v>
      </c>
      <c r="F23" s="37">
        <v>2483.9</v>
      </c>
      <c r="G23" s="36">
        <v>340.49</v>
      </c>
      <c r="H23" s="37">
        <v>2645.9</v>
      </c>
      <c r="I23" s="42">
        <v>1.091</v>
      </c>
      <c r="J23" s="57">
        <v>7.5938999999999997</v>
      </c>
    </row>
    <row r="24" spans="1:10" ht="15.75" thickBot="1">
      <c r="A24" s="46">
        <v>75</v>
      </c>
      <c r="B24" s="26">
        <v>91.78</v>
      </c>
      <c r="C24" s="34">
        <v>1.0369999999999999E-3</v>
      </c>
      <c r="D24" s="53">
        <v>2.2170000000000001</v>
      </c>
      <c r="E24" s="54">
        <v>384.31</v>
      </c>
      <c r="F24" s="40">
        <v>2496.6999999999998</v>
      </c>
      <c r="G24" s="54">
        <v>384.39</v>
      </c>
      <c r="H24" s="40">
        <v>2663</v>
      </c>
      <c r="I24" s="44">
        <v>1.2130000000000001</v>
      </c>
      <c r="J24" s="58">
        <v>7.4564000000000004</v>
      </c>
    </row>
    <row r="25" spans="1:10" ht="15.75" thickBot="1">
      <c r="A25" s="6"/>
      <c r="B25" s="4"/>
      <c r="C25" s="5"/>
      <c r="D25" s="8"/>
      <c r="E25" s="4"/>
      <c r="F25" s="6"/>
      <c r="G25" s="4"/>
      <c r="H25" s="6"/>
      <c r="I25" s="9"/>
      <c r="J25" s="7"/>
    </row>
    <row r="26" spans="1:10" ht="18">
      <c r="A26" s="19" t="s">
        <v>4</v>
      </c>
      <c r="B26" s="19" t="s">
        <v>15</v>
      </c>
      <c r="C26" s="27" t="s">
        <v>16</v>
      </c>
      <c r="D26" s="28" t="s">
        <v>17</v>
      </c>
      <c r="E26" s="27" t="s">
        <v>18</v>
      </c>
      <c r="F26" s="28" t="s">
        <v>19</v>
      </c>
      <c r="G26" s="27" t="s">
        <v>20</v>
      </c>
      <c r="H26" s="28" t="s">
        <v>21</v>
      </c>
      <c r="I26" s="27" t="s">
        <v>22</v>
      </c>
      <c r="J26" s="28" t="s">
        <v>23</v>
      </c>
    </row>
    <row r="27" spans="1:10" ht="18" thickBot="1">
      <c r="A27" s="63" t="s">
        <v>14</v>
      </c>
      <c r="B27" s="63" t="s">
        <v>6</v>
      </c>
      <c r="C27" s="64" t="s">
        <v>24</v>
      </c>
      <c r="D27" s="65" t="s">
        <v>24</v>
      </c>
      <c r="E27" s="64" t="s">
        <v>12</v>
      </c>
      <c r="F27" s="65" t="s">
        <v>12</v>
      </c>
      <c r="G27" s="64" t="s">
        <v>12</v>
      </c>
      <c r="H27" s="65" t="s">
        <v>12</v>
      </c>
      <c r="I27" s="64" t="s">
        <v>25</v>
      </c>
      <c r="J27" s="65" t="s">
        <v>25</v>
      </c>
    </row>
    <row r="28" spans="1:10">
      <c r="A28" s="74">
        <v>0.1</v>
      </c>
      <c r="B28" s="67">
        <v>99.63</v>
      </c>
      <c r="C28" s="68">
        <v>1.0430000000000001E-3</v>
      </c>
      <c r="D28" s="75">
        <v>1.694</v>
      </c>
      <c r="E28" s="70">
        <v>417.36</v>
      </c>
      <c r="F28" s="71">
        <v>2506.1</v>
      </c>
      <c r="G28" s="70">
        <v>417.46</v>
      </c>
      <c r="H28" s="71">
        <v>2675.5</v>
      </c>
      <c r="I28" s="76">
        <v>1.3026</v>
      </c>
      <c r="J28" s="77">
        <v>7.3593999999999999</v>
      </c>
    </row>
    <row r="29" spans="1:10">
      <c r="A29" s="20">
        <v>0.125</v>
      </c>
      <c r="B29" s="21">
        <v>105.99</v>
      </c>
      <c r="C29" s="31">
        <v>1.0480000000000001E-3</v>
      </c>
      <c r="D29" s="32">
        <v>1.3749</v>
      </c>
      <c r="E29" s="36">
        <v>444.19</v>
      </c>
      <c r="F29" s="37">
        <v>2513.5</v>
      </c>
      <c r="G29" s="36">
        <v>444.32</v>
      </c>
      <c r="H29" s="37">
        <v>2685.4</v>
      </c>
      <c r="I29" s="42">
        <v>1.3740000000000001</v>
      </c>
      <c r="J29" s="43">
        <v>7.2843999999999998</v>
      </c>
    </row>
    <row r="30" spans="1:10">
      <c r="A30" s="20">
        <v>0.15</v>
      </c>
      <c r="B30" s="21">
        <v>111.37</v>
      </c>
      <c r="C30" s="31">
        <v>1.0529999999999999E-3</v>
      </c>
      <c r="D30" s="32">
        <v>1.1593</v>
      </c>
      <c r="E30" s="36">
        <v>466.94</v>
      </c>
      <c r="F30" s="37">
        <v>2519.6999999999998</v>
      </c>
      <c r="G30" s="36">
        <v>467.11</v>
      </c>
      <c r="H30" s="37">
        <v>2693.6</v>
      </c>
      <c r="I30" s="42">
        <v>1.4336</v>
      </c>
      <c r="J30" s="43">
        <v>7.2233000000000001</v>
      </c>
    </row>
    <row r="31" spans="1:10">
      <c r="A31" s="20">
        <v>0.17499999999999999</v>
      </c>
      <c r="B31" s="21">
        <v>116.06</v>
      </c>
      <c r="C31" s="31">
        <v>1.057E-3</v>
      </c>
      <c r="D31" s="32">
        <v>1.0036</v>
      </c>
      <c r="E31" s="36">
        <v>486.8</v>
      </c>
      <c r="F31" s="37">
        <v>2524.9</v>
      </c>
      <c r="G31" s="36">
        <v>486.99</v>
      </c>
      <c r="H31" s="37">
        <v>2700.6</v>
      </c>
      <c r="I31" s="42">
        <v>1.4849000000000001</v>
      </c>
      <c r="J31" s="43">
        <v>7.1717000000000004</v>
      </c>
    </row>
    <row r="32" spans="1:10">
      <c r="A32" s="20">
        <v>0.2</v>
      </c>
      <c r="B32" s="21">
        <v>120.23</v>
      </c>
      <c r="C32" s="31">
        <v>1.0610000000000001E-3</v>
      </c>
      <c r="D32" s="32">
        <v>0.88570000000000004</v>
      </c>
      <c r="E32" s="36">
        <v>504.49</v>
      </c>
      <c r="F32" s="37">
        <v>2529.5</v>
      </c>
      <c r="G32" s="36">
        <v>504.7</v>
      </c>
      <c r="H32" s="37">
        <v>2706.7</v>
      </c>
      <c r="I32" s="42">
        <v>1.5301</v>
      </c>
      <c r="J32" s="43">
        <v>7.1271000000000004</v>
      </c>
    </row>
    <row r="33" spans="1:10">
      <c r="A33" s="20">
        <v>0.22500000000000001</v>
      </c>
      <c r="B33" s="21">
        <v>124</v>
      </c>
      <c r="C33" s="31">
        <v>1.0640000000000001E-3</v>
      </c>
      <c r="D33" s="32">
        <v>0.79330000000000001</v>
      </c>
      <c r="E33" s="36">
        <v>520.47</v>
      </c>
      <c r="F33" s="37">
        <v>2533.6</v>
      </c>
      <c r="G33" s="36">
        <v>520.72</v>
      </c>
      <c r="H33" s="37">
        <v>2712.1</v>
      </c>
      <c r="I33" s="42">
        <v>1.5706</v>
      </c>
      <c r="J33" s="43">
        <v>7.0877999999999997</v>
      </c>
    </row>
    <row r="34" spans="1:10">
      <c r="A34" s="20">
        <v>0.25</v>
      </c>
      <c r="B34" s="21">
        <v>127.44</v>
      </c>
      <c r="C34" s="31">
        <v>1.067E-3</v>
      </c>
      <c r="D34" s="32">
        <v>0.71870000000000001</v>
      </c>
      <c r="E34" s="36">
        <v>535.1</v>
      </c>
      <c r="F34" s="37">
        <v>2537.1999999999998</v>
      </c>
      <c r="G34" s="36">
        <v>535.37</v>
      </c>
      <c r="H34" s="37">
        <v>2716.9</v>
      </c>
      <c r="I34" s="42">
        <v>1.6072</v>
      </c>
      <c r="J34" s="43">
        <v>7.0526999999999997</v>
      </c>
    </row>
    <row r="35" spans="1:10">
      <c r="A35" s="20">
        <v>0.27500000000000002</v>
      </c>
      <c r="B35" s="21">
        <v>130.6</v>
      </c>
      <c r="C35" s="31">
        <v>1.07E-3</v>
      </c>
      <c r="D35" s="32">
        <v>0.6573</v>
      </c>
      <c r="E35" s="36">
        <v>548.59</v>
      </c>
      <c r="F35" s="37">
        <v>2540.5</v>
      </c>
      <c r="G35" s="36">
        <v>548.89</v>
      </c>
      <c r="H35" s="37">
        <v>2721.3</v>
      </c>
      <c r="I35" s="42">
        <v>1.6408</v>
      </c>
      <c r="J35" s="43">
        <v>7.0209000000000001</v>
      </c>
    </row>
    <row r="36" spans="1:10">
      <c r="A36" s="20">
        <v>0.3</v>
      </c>
      <c r="B36" s="21">
        <v>133.55000000000001</v>
      </c>
      <c r="C36" s="31">
        <v>1.073E-3</v>
      </c>
      <c r="D36" s="32">
        <v>0.60580000000000001</v>
      </c>
      <c r="E36" s="36">
        <v>561.15</v>
      </c>
      <c r="F36" s="37">
        <v>2543.6</v>
      </c>
      <c r="G36" s="36">
        <v>561.47</v>
      </c>
      <c r="H36" s="37">
        <v>2725.3</v>
      </c>
      <c r="I36" s="42">
        <v>1.6718</v>
      </c>
      <c r="J36" s="43">
        <v>6.9919000000000002</v>
      </c>
    </row>
    <row r="37" spans="1:10">
      <c r="A37" s="20">
        <v>0.32500000000000001</v>
      </c>
      <c r="B37" s="21">
        <v>136.30000000000001</v>
      </c>
      <c r="C37" s="31">
        <v>1.0759999999999999E-3</v>
      </c>
      <c r="D37" s="32">
        <v>0.56200000000000006</v>
      </c>
      <c r="E37" s="36">
        <v>572.9</v>
      </c>
      <c r="F37" s="37">
        <v>2546.4</v>
      </c>
      <c r="G37" s="36">
        <v>573.25</v>
      </c>
      <c r="H37" s="37">
        <v>2729</v>
      </c>
      <c r="I37" s="42">
        <v>1.7005999999999999</v>
      </c>
      <c r="J37" s="43">
        <v>6.9652000000000003</v>
      </c>
    </row>
    <row r="38" spans="1:10">
      <c r="A38" s="20">
        <v>0.35</v>
      </c>
      <c r="B38" s="21">
        <v>138.88</v>
      </c>
      <c r="C38" s="31">
        <v>1.0790000000000001E-3</v>
      </c>
      <c r="D38" s="32">
        <v>0.52429999999999999</v>
      </c>
      <c r="E38" s="36">
        <v>583.95000000000005</v>
      </c>
      <c r="F38" s="37">
        <v>2548.9</v>
      </c>
      <c r="G38" s="36">
        <v>584.33000000000004</v>
      </c>
      <c r="H38" s="37">
        <v>2732.4</v>
      </c>
      <c r="I38" s="42">
        <v>1.7275</v>
      </c>
      <c r="J38" s="43">
        <v>6.9405000000000001</v>
      </c>
    </row>
    <row r="39" spans="1:10">
      <c r="A39" s="20">
        <v>0.375</v>
      </c>
      <c r="B39" s="21">
        <v>141.32</v>
      </c>
      <c r="C39" s="31">
        <v>1.0809999999999999E-3</v>
      </c>
      <c r="D39" s="32">
        <v>0.4914</v>
      </c>
      <c r="E39" s="36">
        <v>594.4</v>
      </c>
      <c r="F39" s="37">
        <v>2551.3000000000002</v>
      </c>
      <c r="G39" s="36">
        <v>594.80999999999995</v>
      </c>
      <c r="H39" s="37">
        <v>2735.6</v>
      </c>
      <c r="I39" s="42">
        <v>1.7527999999999999</v>
      </c>
      <c r="J39" s="43">
        <v>6.9175000000000004</v>
      </c>
    </row>
    <row r="40" spans="1:10">
      <c r="A40" s="21">
        <v>0.4</v>
      </c>
      <c r="B40" s="21">
        <v>143.63</v>
      </c>
      <c r="C40" s="31">
        <v>1.0839999999999999E-3</v>
      </c>
      <c r="D40" s="32">
        <v>0.46250000000000002</v>
      </c>
      <c r="E40" s="36">
        <v>604.30999999999995</v>
      </c>
      <c r="F40" s="37">
        <v>2553.6</v>
      </c>
      <c r="G40" s="36">
        <v>604.74</v>
      </c>
      <c r="H40" s="37">
        <v>2738.6</v>
      </c>
      <c r="I40" s="42">
        <v>1.7766</v>
      </c>
      <c r="J40" s="43">
        <v>6.8959000000000001</v>
      </c>
    </row>
    <row r="41" spans="1:10">
      <c r="A41" s="21">
        <v>0.45</v>
      </c>
      <c r="B41" s="21">
        <v>147.93</v>
      </c>
      <c r="C41" s="31">
        <v>1.088E-3</v>
      </c>
      <c r="D41" s="32">
        <v>0.41399999999999998</v>
      </c>
      <c r="E41" s="36">
        <v>622.77</v>
      </c>
      <c r="F41" s="37">
        <v>2557.6</v>
      </c>
      <c r="G41" s="36">
        <v>623.25</v>
      </c>
      <c r="H41" s="37">
        <v>2743.9</v>
      </c>
      <c r="I41" s="42">
        <v>1.8207</v>
      </c>
      <c r="J41" s="43">
        <v>6.8564999999999996</v>
      </c>
    </row>
    <row r="42" spans="1:10">
      <c r="A42" s="21">
        <v>0.5</v>
      </c>
      <c r="B42" s="21">
        <v>151.86000000000001</v>
      </c>
      <c r="C42" s="31">
        <v>1.093E-3</v>
      </c>
      <c r="D42" s="32">
        <v>0.37490000000000001</v>
      </c>
      <c r="E42" s="36">
        <v>639.67999999999995</v>
      </c>
      <c r="F42" s="37">
        <v>2561.1999999999998</v>
      </c>
      <c r="G42" s="36">
        <v>640.23</v>
      </c>
      <c r="H42" s="37">
        <v>2748.7</v>
      </c>
      <c r="I42" s="42">
        <v>1.8607</v>
      </c>
      <c r="J42" s="43">
        <v>6.8212999999999999</v>
      </c>
    </row>
    <row r="43" spans="1:10">
      <c r="A43" s="21">
        <v>0.55000000000000004</v>
      </c>
      <c r="B43" s="21">
        <v>155.47999999999999</v>
      </c>
      <c r="C43" s="31">
        <v>1.0970000000000001E-3</v>
      </c>
      <c r="D43" s="32">
        <v>0.3427</v>
      </c>
      <c r="E43" s="36">
        <v>655.32000000000005</v>
      </c>
      <c r="F43" s="37">
        <v>2564.5</v>
      </c>
      <c r="G43" s="36">
        <v>665.93</v>
      </c>
      <c r="H43" s="37">
        <v>2753</v>
      </c>
      <c r="I43" s="42">
        <v>1.8973</v>
      </c>
      <c r="J43" s="43">
        <v>6.7892999999999999</v>
      </c>
    </row>
    <row r="44" spans="1:10">
      <c r="A44" s="21">
        <v>0.6</v>
      </c>
      <c r="B44" s="21">
        <v>158.85</v>
      </c>
      <c r="C44" s="31">
        <v>1.101E-3</v>
      </c>
      <c r="D44" s="32">
        <v>0.31569999999999998</v>
      </c>
      <c r="E44" s="36">
        <v>669.9</v>
      </c>
      <c r="F44" s="37">
        <v>2567.4</v>
      </c>
      <c r="G44" s="36">
        <v>670.56</v>
      </c>
      <c r="H44" s="37">
        <v>2756.8</v>
      </c>
      <c r="I44" s="42">
        <v>1.9312</v>
      </c>
      <c r="J44" s="43">
        <v>6.76</v>
      </c>
    </row>
    <row r="45" spans="1:10">
      <c r="A45" s="21">
        <v>0.65</v>
      </c>
      <c r="B45" s="21">
        <v>162.01</v>
      </c>
      <c r="C45" s="31">
        <v>1.1039999999999999E-3</v>
      </c>
      <c r="D45" s="32">
        <v>0.29270000000000002</v>
      </c>
      <c r="E45" s="36">
        <v>683.56</v>
      </c>
      <c r="F45" s="37">
        <v>2570.1</v>
      </c>
      <c r="G45" s="36">
        <v>684.28</v>
      </c>
      <c r="H45" s="37">
        <v>2760.3</v>
      </c>
      <c r="I45" s="42">
        <v>1.9626999999999999</v>
      </c>
      <c r="J45" s="43">
        <v>6.7331000000000003</v>
      </c>
    </row>
    <row r="46" spans="1:10">
      <c r="A46" s="21">
        <v>0.7</v>
      </c>
      <c r="B46" s="21">
        <v>164.97</v>
      </c>
      <c r="C46" s="31">
        <v>1.108E-3</v>
      </c>
      <c r="D46" s="32">
        <v>0.27289999999999998</v>
      </c>
      <c r="E46" s="36">
        <v>696.44</v>
      </c>
      <c r="F46" s="37">
        <v>2572.5</v>
      </c>
      <c r="G46" s="36">
        <v>697.22</v>
      </c>
      <c r="H46" s="37">
        <v>2763.5</v>
      </c>
      <c r="I46" s="42">
        <v>1.9922</v>
      </c>
      <c r="J46" s="43">
        <v>6.7080000000000002</v>
      </c>
    </row>
    <row r="47" spans="1:10">
      <c r="A47" s="21">
        <v>0.75</v>
      </c>
      <c r="B47" s="21">
        <v>167.78</v>
      </c>
      <c r="C47" s="31">
        <v>1.1119999999999999E-3</v>
      </c>
      <c r="D47" s="32">
        <v>0.25559999999999999</v>
      </c>
      <c r="E47" s="36">
        <v>708.64</v>
      </c>
      <c r="F47" s="37">
        <v>2574.6999999999998</v>
      </c>
      <c r="G47" s="36">
        <v>709.47</v>
      </c>
      <c r="H47" s="37">
        <v>2766.4</v>
      </c>
      <c r="I47" s="42">
        <v>2.02</v>
      </c>
      <c r="J47" s="43">
        <v>6.6847000000000003</v>
      </c>
    </row>
    <row r="48" spans="1:10">
      <c r="A48" s="21">
        <v>0.8</v>
      </c>
      <c r="B48" s="21">
        <v>170.43</v>
      </c>
      <c r="C48" s="31">
        <v>1.1150000000000001E-3</v>
      </c>
      <c r="D48" s="32">
        <v>0.2404</v>
      </c>
      <c r="E48" s="36">
        <v>720.22</v>
      </c>
      <c r="F48" s="37">
        <v>2576.8000000000002</v>
      </c>
      <c r="G48" s="36">
        <v>721.11</v>
      </c>
      <c r="H48" s="37">
        <v>2769.1</v>
      </c>
      <c r="I48" s="42">
        <v>2.0461999999999998</v>
      </c>
      <c r="J48" s="43">
        <v>6.6627999999999998</v>
      </c>
    </row>
    <row r="49" spans="1:10">
      <c r="A49" s="21">
        <v>0.85</v>
      </c>
      <c r="B49" s="21">
        <v>172.96</v>
      </c>
      <c r="C49" s="31">
        <v>1.1180000000000001E-3</v>
      </c>
      <c r="D49" s="32">
        <v>0.22700000000000001</v>
      </c>
      <c r="E49" s="36">
        <v>731.27</v>
      </c>
      <c r="F49" s="37">
        <v>2578.6999999999998</v>
      </c>
      <c r="G49" s="36">
        <v>732.22</v>
      </c>
      <c r="H49" s="37">
        <v>2771.6</v>
      </c>
      <c r="I49" s="42">
        <v>2.0710000000000002</v>
      </c>
      <c r="J49" s="43">
        <v>6.6421000000000001</v>
      </c>
    </row>
    <row r="50" spans="1:10">
      <c r="A50" s="21">
        <v>0.9</v>
      </c>
      <c r="B50" s="21">
        <v>175.38</v>
      </c>
      <c r="C50" s="31">
        <v>1.121E-3</v>
      </c>
      <c r="D50" s="32">
        <v>0.215</v>
      </c>
      <c r="E50" s="36">
        <v>741.83</v>
      </c>
      <c r="F50" s="37">
        <v>2580.5</v>
      </c>
      <c r="G50" s="36">
        <v>742.83</v>
      </c>
      <c r="H50" s="37">
        <v>2773.9</v>
      </c>
      <c r="I50" s="42">
        <v>2.0945999999999998</v>
      </c>
      <c r="J50" s="43">
        <v>6.6226000000000003</v>
      </c>
    </row>
    <row r="51" spans="1:10">
      <c r="A51" s="21">
        <v>0.95</v>
      </c>
      <c r="B51" s="21">
        <v>177.69</v>
      </c>
      <c r="C51" s="31">
        <v>1.124E-3</v>
      </c>
      <c r="D51" s="32">
        <v>0.20419999999999999</v>
      </c>
      <c r="E51" s="36">
        <v>751.95</v>
      </c>
      <c r="F51" s="37">
        <v>2582.1</v>
      </c>
      <c r="G51" s="36">
        <v>753.02</v>
      </c>
      <c r="H51" s="37">
        <v>2776.1</v>
      </c>
      <c r="I51" s="42">
        <v>2.1172</v>
      </c>
      <c r="J51" s="43">
        <v>6.6040999999999999</v>
      </c>
    </row>
    <row r="52" spans="1:10">
      <c r="A52" s="21">
        <v>1</v>
      </c>
      <c r="B52" s="21">
        <v>179.91</v>
      </c>
      <c r="C52" s="31">
        <v>1.127E-3</v>
      </c>
      <c r="D52" s="32">
        <v>0.19444</v>
      </c>
      <c r="E52" s="36">
        <v>761.68</v>
      </c>
      <c r="F52" s="37">
        <v>2583.6</v>
      </c>
      <c r="G52" s="36">
        <v>762.81</v>
      </c>
      <c r="H52" s="37">
        <v>2778.1</v>
      </c>
      <c r="I52" s="42">
        <v>2.1387</v>
      </c>
      <c r="J52" s="43">
        <v>6.5865</v>
      </c>
    </row>
    <row r="53" spans="1:10">
      <c r="A53" s="21">
        <v>1.1000000000000001</v>
      </c>
      <c r="B53" s="21">
        <v>184.09</v>
      </c>
      <c r="C53" s="31">
        <v>1.1329999999999999E-3</v>
      </c>
      <c r="D53" s="32">
        <v>0.17752999999999999</v>
      </c>
      <c r="E53" s="36">
        <v>780.09</v>
      </c>
      <c r="F53" s="37">
        <v>2586.4</v>
      </c>
      <c r="G53" s="36">
        <v>781.34</v>
      </c>
      <c r="H53" s="37">
        <v>2871.7</v>
      </c>
      <c r="I53" s="42">
        <v>2.1791999999999998</v>
      </c>
      <c r="J53" s="43">
        <v>6.5536000000000003</v>
      </c>
    </row>
    <row r="54" spans="1:10">
      <c r="A54" s="21">
        <v>1.2</v>
      </c>
      <c r="B54" s="21">
        <v>187.99</v>
      </c>
      <c r="C54" s="31">
        <v>1.139E-3</v>
      </c>
      <c r="D54" s="32">
        <v>0.16333</v>
      </c>
      <c r="E54" s="36">
        <v>797.29</v>
      </c>
      <c r="F54" s="37">
        <v>2588.8000000000002</v>
      </c>
      <c r="G54" s="36">
        <v>798.65</v>
      </c>
      <c r="H54" s="37">
        <v>2784.8</v>
      </c>
      <c r="I54" s="42">
        <v>2.2166000000000001</v>
      </c>
      <c r="J54" s="43">
        <v>6.5232999999999999</v>
      </c>
    </row>
    <row r="55" spans="1:10">
      <c r="A55" s="21">
        <v>1.3</v>
      </c>
      <c r="B55" s="21">
        <v>191.64</v>
      </c>
      <c r="C55" s="31">
        <v>1.1440000000000001E-3</v>
      </c>
      <c r="D55" s="32">
        <v>0.15125</v>
      </c>
      <c r="E55" s="36">
        <v>813.44</v>
      </c>
      <c r="F55" s="37">
        <v>2591</v>
      </c>
      <c r="G55" s="36">
        <v>814.93</v>
      </c>
      <c r="H55" s="37">
        <v>2787.6</v>
      </c>
      <c r="I55" s="42">
        <v>2.2515000000000001</v>
      </c>
      <c r="J55" s="43">
        <v>6.4953000000000003</v>
      </c>
    </row>
    <row r="56" spans="1:10">
      <c r="A56" s="21">
        <v>1.4</v>
      </c>
      <c r="B56" s="21">
        <v>195.07</v>
      </c>
      <c r="C56" s="31">
        <v>1.1490000000000001E-3</v>
      </c>
      <c r="D56" s="32">
        <v>0.14083999999999999</v>
      </c>
      <c r="E56" s="36">
        <v>828.7</v>
      </c>
      <c r="F56" s="37">
        <v>2592.8000000000002</v>
      </c>
      <c r="G56" s="36">
        <v>830.3</v>
      </c>
      <c r="H56" s="37">
        <v>2790</v>
      </c>
      <c r="I56" s="42">
        <v>2.2841999999999998</v>
      </c>
      <c r="J56" s="43">
        <v>6.4692999999999996</v>
      </c>
    </row>
    <row r="57" spans="1:10">
      <c r="A57" s="21">
        <v>1.5</v>
      </c>
      <c r="B57" s="21">
        <v>198.32</v>
      </c>
      <c r="C57" s="31">
        <v>1.1540000000000001E-3</v>
      </c>
      <c r="D57" s="32">
        <v>0.13177</v>
      </c>
      <c r="E57" s="36">
        <v>843.16</v>
      </c>
      <c r="F57" s="37">
        <v>2594.5</v>
      </c>
      <c r="G57" s="36">
        <v>844.89</v>
      </c>
      <c r="H57" s="37">
        <v>2792.2</v>
      </c>
      <c r="I57" s="42">
        <v>2.3149999999999999</v>
      </c>
      <c r="J57" s="43">
        <v>6.4447999999999999</v>
      </c>
    </row>
    <row r="58" spans="1:10">
      <c r="A58" s="21">
        <v>1.75</v>
      </c>
      <c r="B58" s="21">
        <v>205.76</v>
      </c>
      <c r="C58" s="31">
        <v>1.1659999999999999E-3</v>
      </c>
      <c r="D58" s="32">
        <v>0.11348999999999999</v>
      </c>
      <c r="E58" s="36">
        <v>876.46</v>
      </c>
      <c r="F58" s="37">
        <v>2597.8000000000002</v>
      </c>
      <c r="G58" s="36">
        <v>878.5</v>
      </c>
      <c r="H58" s="37">
        <v>2796.4</v>
      </c>
      <c r="I58" s="42">
        <v>2.3851</v>
      </c>
      <c r="J58" s="43">
        <v>6.3895999999999997</v>
      </c>
    </row>
    <row r="59" spans="1:10">
      <c r="A59" s="21">
        <v>2</v>
      </c>
      <c r="B59" s="21">
        <v>212.42</v>
      </c>
      <c r="C59" s="31">
        <v>1.1770000000000001E-3</v>
      </c>
      <c r="D59" s="32">
        <v>9.9629999999999996E-2</v>
      </c>
      <c r="E59" s="36">
        <v>906.44</v>
      </c>
      <c r="F59" s="37">
        <v>2600.3000000000002</v>
      </c>
      <c r="G59" s="36">
        <v>908.79</v>
      </c>
      <c r="H59" s="37">
        <v>2799.5</v>
      </c>
      <c r="I59" s="42">
        <v>2.4474</v>
      </c>
      <c r="J59" s="43">
        <v>6.3409000000000004</v>
      </c>
    </row>
    <row r="60" spans="1:10">
      <c r="A60" s="21">
        <v>2.25</v>
      </c>
      <c r="B60" s="21">
        <v>218.45</v>
      </c>
      <c r="C60" s="31">
        <v>1.1869999999999999E-3</v>
      </c>
      <c r="D60" s="32">
        <v>8.8749999999999996E-2</v>
      </c>
      <c r="E60" s="36">
        <v>933.83</v>
      </c>
      <c r="F60" s="37">
        <v>2602</v>
      </c>
      <c r="G60" s="36">
        <v>936.49</v>
      </c>
      <c r="H60" s="37">
        <v>2801.7</v>
      </c>
      <c r="I60" s="42">
        <v>2.5034999999999998</v>
      </c>
      <c r="J60" s="43">
        <v>6.2972000000000001</v>
      </c>
    </row>
    <row r="61" spans="1:10">
      <c r="A61" s="22">
        <v>2.5</v>
      </c>
      <c r="B61" s="21">
        <v>223.99</v>
      </c>
      <c r="C61" s="31">
        <v>1.1969999999999999E-3</v>
      </c>
      <c r="D61" s="32">
        <v>7.9979999999999996E-2</v>
      </c>
      <c r="E61" s="36">
        <v>959.11</v>
      </c>
      <c r="F61" s="37">
        <v>2603.1</v>
      </c>
      <c r="G61" s="36">
        <v>962.11</v>
      </c>
      <c r="H61" s="37">
        <v>2803.1</v>
      </c>
      <c r="I61" s="42">
        <v>2.5547</v>
      </c>
      <c r="J61" s="43">
        <v>6.2575000000000003</v>
      </c>
    </row>
    <row r="62" spans="1:10">
      <c r="A62" s="22">
        <v>3</v>
      </c>
      <c r="B62" s="21">
        <v>233.9</v>
      </c>
      <c r="C62" s="31">
        <v>1.217E-3</v>
      </c>
      <c r="D62" s="32">
        <v>6.6680000000000003E-2</v>
      </c>
      <c r="E62" s="36">
        <v>1004.78</v>
      </c>
      <c r="F62" s="37">
        <v>2604.1</v>
      </c>
      <c r="G62" s="36">
        <v>1008.42</v>
      </c>
      <c r="H62" s="37">
        <v>2804.2</v>
      </c>
      <c r="I62" s="42">
        <v>2.6457000000000002</v>
      </c>
      <c r="J62" s="43">
        <v>6.1868999999999996</v>
      </c>
    </row>
    <row r="63" spans="1:10">
      <c r="A63" s="22">
        <v>3.5</v>
      </c>
      <c r="B63" s="21">
        <v>242.6</v>
      </c>
      <c r="C63" s="31">
        <v>1.235E-3</v>
      </c>
      <c r="D63" s="32">
        <v>5.7070000000000003E-2</v>
      </c>
      <c r="E63" s="36">
        <v>1045.43</v>
      </c>
      <c r="F63" s="37">
        <v>2603.6999999999998</v>
      </c>
      <c r="G63" s="36">
        <v>1049.75</v>
      </c>
      <c r="H63" s="37">
        <v>2803.4</v>
      </c>
      <c r="I63" s="42">
        <v>2.7252999999999998</v>
      </c>
      <c r="J63" s="43">
        <v>6.1253000000000002</v>
      </c>
    </row>
    <row r="64" spans="1:10">
      <c r="A64" s="23">
        <v>4</v>
      </c>
      <c r="B64" s="21">
        <v>250.4</v>
      </c>
      <c r="C64" s="31">
        <v>1.2520000000000001E-3</v>
      </c>
      <c r="D64" s="32">
        <v>4.9779999999999998E-2</v>
      </c>
      <c r="E64" s="36">
        <v>1082.31</v>
      </c>
      <c r="F64" s="37">
        <v>2602.3000000000002</v>
      </c>
      <c r="G64" s="36">
        <v>1087.31</v>
      </c>
      <c r="H64" s="37">
        <v>2801.4</v>
      </c>
      <c r="I64" s="42">
        <v>2.7964000000000002</v>
      </c>
      <c r="J64" s="43">
        <v>6.0701000000000001</v>
      </c>
    </row>
    <row r="65" spans="1:10">
      <c r="A65" s="23">
        <v>5</v>
      </c>
      <c r="B65" s="21">
        <v>263.99</v>
      </c>
      <c r="C65" s="31">
        <v>1.286E-3</v>
      </c>
      <c r="D65" s="32">
        <v>3.9440000000000003E-2</v>
      </c>
      <c r="E65" s="36">
        <v>1147.81</v>
      </c>
      <c r="F65" s="37">
        <v>2597.1</v>
      </c>
      <c r="G65" s="36">
        <v>1154.23</v>
      </c>
      <c r="H65" s="37">
        <v>2794.3</v>
      </c>
      <c r="I65" s="42">
        <v>2.9201999999999999</v>
      </c>
      <c r="J65" s="43">
        <v>5.9733999999999998</v>
      </c>
    </row>
    <row r="66" spans="1:10">
      <c r="A66" s="23">
        <v>6</v>
      </c>
      <c r="B66" s="21">
        <v>275.64</v>
      </c>
      <c r="C66" s="31">
        <v>1.3190000000000001E-3</v>
      </c>
      <c r="D66" s="32">
        <v>3.2439999999999997E-2</v>
      </c>
      <c r="E66" s="36">
        <v>1205.44</v>
      </c>
      <c r="F66" s="37">
        <v>2589.6999999999998</v>
      </c>
      <c r="G66" s="36">
        <v>1213.3499999999999</v>
      </c>
      <c r="H66" s="37">
        <v>2784.3</v>
      </c>
      <c r="I66" s="42">
        <v>3.0266999999999999</v>
      </c>
      <c r="J66" s="43">
        <v>5.8891999999999998</v>
      </c>
    </row>
    <row r="67" spans="1:10">
      <c r="A67" s="23">
        <v>7</v>
      </c>
      <c r="B67" s="21">
        <v>285.88</v>
      </c>
      <c r="C67" s="31">
        <v>1.351E-3</v>
      </c>
      <c r="D67" s="32">
        <v>2.7369999999999998E-2</v>
      </c>
      <c r="E67" s="36">
        <v>1257.55</v>
      </c>
      <c r="F67" s="37">
        <v>2580.5</v>
      </c>
      <c r="G67" s="36">
        <v>1267</v>
      </c>
      <c r="H67" s="37">
        <v>2772.1</v>
      </c>
      <c r="I67" s="42">
        <v>3.1211000000000002</v>
      </c>
      <c r="J67" s="43">
        <v>5.8132999999999999</v>
      </c>
    </row>
    <row r="68" spans="1:10">
      <c r="A68" s="23">
        <v>8</v>
      </c>
      <c r="B68" s="21">
        <v>295.06</v>
      </c>
      <c r="C68" s="31">
        <v>1.384E-3</v>
      </c>
      <c r="D68" s="32">
        <v>2.3519999999999999E-2</v>
      </c>
      <c r="E68" s="36">
        <v>1305.57</v>
      </c>
      <c r="F68" s="37">
        <v>2569.8000000000002</v>
      </c>
      <c r="G68" s="36">
        <v>1316.64</v>
      </c>
      <c r="H68" s="37">
        <v>2758</v>
      </c>
      <c r="I68" s="42">
        <v>3.2067999999999999</v>
      </c>
      <c r="J68" s="43">
        <v>5.7431999999999999</v>
      </c>
    </row>
    <row r="69" spans="1:10">
      <c r="A69" s="23">
        <v>9</v>
      </c>
      <c r="B69" s="21">
        <v>303.39999999999998</v>
      </c>
      <c r="C69" s="31">
        <v>1.418E-3</v>
      </c>
      <c r="D69" s="32">
        <v>2.0480000000000002E-2</v>
      </c>
      <c r="E69" s="36">
        <v>1350.51</v>
      </c>
      <c r="F69" s="37">
        <v>2557.8000000000002</v>
      </c>
      <c r="G69" s="36">
        <v>1363.26</v>
      </c>
      <c r="H69" s="37">
        <v>2742.1</v>
      </c>
      <c r="I69" s="42">
        <v>3.2858000000000001</v>
      </c>
      <c r="J69" s="43">
        <v>5.6722000000000001</v>
      </c>
    </row>
    <row r="70" spans="1:10">
      <c r="A70" s="23">
        <v>10</v>
      </c>
      <c r="B70" s="21">
        <v>311.06</v>
      </c>
      <c r="C70" s="31">
        <v>1.4519999999999999E-3</v>
      </c>
      <c r="D70" s="33">
        <v>1.8026E-2</v>
      </c>
      <c r="E70" s="36">
        <v>1393.04</v>
      </c>
      <c r="F70" s="37">
        <v>2544.4</v>
      </c>
      <c r="G70" s="36">
        <v>1407.56</v>
      </c>
      <c r="H70" s="37">
        <v>2724.7</v>
      </c>
      <c r="I70" s="42">
        <v>3.3595999999999999</v>
      </c>
      <c r="J70" s="43">
        <v>5.6140999999999996</v>
      </c>
    </row>
    <row r="71" spans="1:10">
      <c r="A71" s="23">
        <v>11</v>
      </c>
      <c r="B71" s="21">
        <v>318.14999999999998</v>
      </c>
      <c r="C71" s="31">
        <v>1.4890000000000001E-3</v>
      </c>
      <c r="D71" s="33">
        <v>1.5987000000000001E-2</v>
      </c>
      <c r="E71" s="38">
        <v>1433.7</v>
      </c>
      <c r="F71" s="37">
        <v>2529.8000000000002</v>
      </c>
      <c r="G71" s="38">
        <v>1450.1</v>
      </c>
      <c r="H71" s="37">
        <v>2705.6</v>
      </c>
      <c r="I71" s="42">
        <v>3.4295</v>
      </c>
      <c r="J71" s="43">
        <v>5.5526999999999997</v>
      </c>
    </row>
    <row r="72" spans="1:10">
      <c r="A72" s="23">
        <v>12</v>
      </c>
      <c r="B72" s="21">
        <v>324.75</v>
      </c>
      <c r="C72" s="31">
        <v>1.5269999999999999E-3</v>
      </c>
      <c r="D72" s="33">
        <v>1.4263E-2</v>
      </c>
      <c r="E72" s="38">
        <v>1473</v>
      </c>
      <c r="F72" s="37">
        <v>2513.6999999999998</v>
      </c>
      <c r="G72" s="38">
        <v>1491.3</v>
      </c>
      <c r="H72" s="37">
        <v>2684.9</v>
      </c>
      <c r="I72" s="42">
        <v>3.4962</v>
      </c>
      <c r="J72" s="43">
        <v>5.4923999999999999</v>
      </c>
    </row>
    <row r="73" spans="1:10">
      <c r="A73" s="23">
        <v>13</v>
      </c>
      <c r="B73" s="21">
        <v>330.93</v>
      </c>
      <c r="C73" s="31">
        <v>1.567E-3</v>
      </c>
      <c r="D73" s="33">
        <v>1.278E-2</v>
      </c>
      <c r="E73" s="38">
        <v>1511.1</v>
      </c>
      <c r="F73" s="37">
        <v>2496.1</v>
      </c>
      <c r="G73" s="38">
        <v>1531.5</v>
      </c>
      <c r="H73" s="37">
        <v>2662.2</v>
      </c>
      <c r="I73" s="42">
        <v>3.5606</v>
      </c>
      <c r="J73" s="43">
        <v>5.4322999999999997</v>
      </c>
    </row>
    <row r="74" spans="1:10">
      <c r="A74" s="23">
        <v>14</v>
      </c>
      <c r="B74" s="21">
        <v>336.75</v>
      </c>
      <c r="C74" s="31">
        <v>1.611E-3</v>
      </c>
      <c r="D74" s="33">
        <v>1.1485E-2</v>
      </c>
      <c r="E74" s="38">
        <v>1548.6</v>
      </c>
      <c r="F74" s="37">
        <v>2476.8000000000002</v>
      </c>
      <c r="G74" s="38">
        <v>1571.1</v>
      </c>
      <c r="H74" s="37">
        <v>2637.6</v>
      </c>
      <c r="I74" s="42">
        <v>3.6232000000000002</v>
      </c>
      <c r="J74" s="43">
        <v>5.3716999999999997</v>
      </c>
    </row>
    <row r="75" spans="1:10">
      <c r="A75" s="23">
        <v>15</v>
      </c>
      <c r="B75" s="21">
        <v>342.24</v>
      </c>
      <c r="C75" s="31">
        <v>1.658E-3</v>
      </c>
      <c r="D75" s="33">
        <v>1.0337000000000001E-2</v>
      </c>
      <c r="E75" s="38">
        <v>1585.6</v>
      </c>
      <c r="F75" s="37">
        <v>2455.5</v>
      </c>
      <c r="G75" s="38">
        <v>1610.5</v>
      </c>
      <c r="H75" s="37">
        <v>2610.5</v>
      </c>
      <c r="I75" s="42">
        <v>3.6848000000000001</v>
      </c>
      <c r="J75" s="43">
        <v>5.3098000000000001</v>
      </c>
    </row>
    <row r="76" spans="1:10">
      <c r="A76" s="23">
        <v>16</v>
      </c>
      <c r="B76" s="21">
        <v>347.44</v>
      </c>
      <c r="C76" s="31">
        <v>1.7110000000000001E-3</v>
      </c>
      <c r="D76" s="33">
        <v>9.306E-3</v>
      </c>
      <c r="E76" s="38">
        <v>1622.7</v>
      </c>
      <c r="F76" s="37">
        <v>2431.6999999999998</v>
      </c>
      <c r="G76" s="38">
        <v>1650.1</v>
      </c>
      <c r="H76" s="37">
        <v>2580.6</v>
      </c>
      <c r="I76" s="42">
        <v>3.7461000000000002</v>
      </c>
      <c r="J76" s="43">
        <v>5.2454999999999998</v>
      </c>
    </row>
    <row r="77" spans="1:10">
      <c r="A77" s="23">
        <v>17</v>
      </c>
      <c r="B77" s="21">
        <v>352.37</v>
      </c>
      <c r="C77" s="31">
        <v>1.7700000000000001E-3</v>
      </c>
      <c r="D77" s="33">
        <v>8.3639999999999999E-3</v>
      </c>
      <c r="E77" s="38">
        <v>1660.2</v>
      </c>
      <c r="F77" s="37">
        <v>2405</v>
      </c>
      <c r="G77" s="38">
        <v>1690.3</v>
      </c>
      <c r="H77" s="37">
        <v>2547.1999999999998</v>
      </c>
      <c r="I77" s="42">
        <v>3.8079000000000001</v>
      </c>
      <c r="J77" s="43">
        <v>5.1776999999999997</v>
      </c>
    </row>
    <row r="78" spans="1:10">
      <c r="A78" s="23">
        <v>18</v>
      </c>
      <c r="B78" s="21">
        <v>357.06</v>
      </c>
      <c r="C78" s="31">
        <v>1.8400000000000001E-3</v>
      </c>
      <c r="D78" s="33">
        <v>7.489E-3</v>
      </c>
      <c r="E78" s="38">
        <v>1698.9</v>
      </c>
      <c r="F78" s="37">
        <v>2374.3000000000002</v>
      </c>
      <c r="G78" s="38">
        <v>1732</v>
      </c>
      <c r="H78" s="37">
        <v>2509.1</v>
      </c>
      <c r="I78" s="42">
        <v>3.8715000000000002</v>
      </c>
      <c r="J78" s="43">
        <v>5.1044</v>
      </c>
    </row>
    <row r="79" spans="1:10">
      <c r="A79" s="23">
        <v>19</v>
      </c>
      <c r="B79" s="21">
        <v>361.54</v>
      </c>
      <c r="C79" s="31">
        <v>1.9239999999999999E-3</v>
      </c>
      <c r="D79" s="33">
        <v>6.6569999999999997E-3</v>
      </c>
      <c r="E79" s="38">
        <v>1739.9</v>
      </c>
      <c r="F79" s="37">
        <v>2338.1</v>
      </c>
      <c r="G79" s="38">
        <v>1776.5</v>
      </c>
      <c r="H79" s="37">
        <v>2464.5</v>
      </c>
      <c r="I79" s="42">
        <v>3.9388000000000001</v>
      </c>
      <c r="J79" s="43">
        <v>5.0228000000000002</v>
      </c>
    </row>
    <row r="80" spans="1:10">
      <c r="A80" s="23">
        <v>20</v>
      </c>
      <c r="B80" s="21">
        <v>365.81</v>
      </c>
      <c r="C80" s="31">
        <v>2.036E-3</v>
      </c>
      <c r="D80" s="33">
        <v>5.8339999999999998E-3</v>
      </c>
      <c r="E80" s="38">
        <v>1785.6</v>
      </c>
      <c r="F80" s="37">
        <v>2293</v>
      </c>
      <c r="G80" s="38">
        <v>1826.3</v>
      </c>
      <c r="H80" s="37">
        <v>2409.6999999999998</v>
      </c>
      <c r="I80" s="42">
        <v>4.0138999999999996</v>
      </c>
      <c r="J80" s="43">
        <v>4.9268999999999998</v>
      </c>
    </row>
    <row r="81" spans="1:10">
      <c r="A81" s="23">
        <v>21</v>
      </c>
      <c r="B81" s="21">
        <v>369.89</v>
      </c>
      <c r="C81" s="31">
        <v>2.2070000000000002E-3</v>
      </c>
      <c r="D81" s="33">
        <v>4.9519999999999998E-3</v>
      </c>
      <c r="E81" s="38">
        <v>1842.1</v>
      </c>
      <c r="F81" s="37">
        <v>2230.6</v>
      </c>
      <c r="G81" s="38">
        <v>1888.4</v>
      </c>
      <c r="H81" s="37">
        <v>2334.6</v>
      </c>
      <c r="I81" s="42">
        <v>4.1074999999999999</v>
      </c>
      <c r="J81" s="43">
        <v>4.8013000000000003</v>
      </c>
    </row>
    <row r="82" spans="1:10">
      <c r="A82" s="23">
        <v>22</v>
      </c>
      <c r="B82" s="21">
        <v>373.8</v>
      </c>
      <c r="C82" s="31">
        <v>2.7420000000000001E-3</v>
      </c>
      <c r="D82" s="33">
        <v>3.568E-3</v>
      </c>
      <c r="E82" s="38">
        <v>1961.9</v>
      </c>
      <c r="F82" s="37">
        <v>2087.1</v>
      </c>
      <c r="G82" s="38">
        <v>2022.2</v>
      </c>
      <c r="H82" s="37">
        <v>2165.6</v>
      </c>
      <c r="I82" s="42">
        <v>4.3109999999999999</v>
      </c>
      <c r="J82" s="43">
        <v>4.5327000000000002</v>
      </c>
    </row>
    <row r="83" spans="1:10" ht="15.75" thickBot="1">
      <c r="A83" s="24">
        <v>22.09</v>
      </c>
      <c r="B83" s="26">
        <v>374.14</v>
      </c>
      <c r="C83" s="34">
        <v>3.1549999999999998E-3</v>
      </c>
      <c r="D83" s="35">
        <v>3.1549999999999998E-3</v>
      </c>
      <c r="E83" s="39">
        <v>2029.6</v>
      </c>
      <c r="F83" s="40">
        <v>2029.6</v>
      </c>
      <c r="G83" s="39">
        <v>2099.3000000000002</v>
      </c>
      <c r="H83" s="40">
        <v>2099.3000000000002</v>
      </c>
      <c r="I83" s="44">
        <v>4.4298000000000002</v>
      </c>
      <c r="J83" s="45">
        <v>4.4298000000000002</v>
      </c>
    </row>
  </sheetData>
  <mergeCells count="4">
    <mergeCell ref="E3:F3"/>
    <mergeCell ref="C3:D3"/>
    <mergeCell ref="G3:H3"/>
    <mergeCell ref="I3:J3"/>
  </mergeCells>
  <phoneticPr fontId="14" type="noConversion"/>
  <printOptions horizontalCentered="1" verticalCentered="1"/>
  <pageMargins left="0.31496062992125984" right="0.31496062992125984" top="0.15748031496062992" bottom="0.15748031496062992" header="0" footer="0.11811023622047245"/>
  <pageSetup paperSize="9" scale="50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>
  <sheetPr enableFormatConditionsCalculation="0">
    <pageSetUpPr fitToPage="1"/>
  </sheetPr>
  <dimension ref="A1:M82"/>
  <sheetViews>
    <sheetView workbookViewId="0">
      <selection activeCell="A20" sqref="A20:XFD20"/>
    </sheetView>
  </sheetViews>
  <sheetFormatPr defaultColWidth="8.85546875" defaultRowHeight="15"/>
  <cols>
    <col min="1" max="1" width="12.42578125" customWidth="1"/>
    <col min="2" max="2" width="9.85546875" bestFit="1" customWidth="1"/>
    <col min="3" max="3" width="12" bestFit="1" customWidth="1"/>
    <col min="4" max="6" width="12.42578125" bestFit="1" customWidth="1"/>
    <col min="7" max="7" width="12" bestFit="1" customWidth="1"/>
    <col min="8" max="8" width="12.42578125" bestFit="1" customWidth="1"/>
    <col min="9" max="9" width="12" bestFit="1" customWidth="1"/>
    <col min="10" max="10" width="12.42578125" bestFit="1" customWidth="1"/>
  </cols>
  <sheetData>
    <row r="1" spans="1:13" ht="18">
      <c r="A1" s="11" t="s">
        <v>31</v>
      </c>
      <c r="B1" s="10"/>
      <c r="C1" s="10"/>
      <c r="D1" s="10"/>
      <c r="E1" s="10"/>
      <c r="F1" s="10"/>
      <c r="G1" s="10"/>
      <c r="H1" s="10"/>
    </row>
    <row r="2" spans="1:13" ht="15.75" thickBot="1">
      <c r="A2" s="62"/>
      <c r="B2" s="62"/>
      <c r="C2" s="62"/>
      <c r="D2" s="62"/>
      <c r="E2" s="62"/>
      <c r="F2" s="62"/>
    </row>
    <row r="3" spans="1:13">
      <c r="A3" s="114"/>
      <c r="B3" s="47"/>
      <c r="C3" s="355" t="s">
        <v>11</v>
      </c>
      <c r="D3" s="355"/>
      <c r="E3" s="353" t="s">
        <v>13</v>
      </c>
      <c r="F3" s="354"/>
      <c r="G3" s="355" t="s">
        <v>26</v>
      </c>
      <c r="H3" s="355"/>
      <c r="I3" s="353" t="s">
        <v>27</v>
      </c>
      <c r="J3" s="354"/>
    </row>
    <row r="4" spans="1:13">
      <c r="A4" s="49" t="s">
        <v>2</v>
      </c>
      <c r="B4" s="48" t="s">
        <v>1</v>
      </c>
      <c r="C4" s="115" t="s">
        <v>7</v>
      </c>
      <c r="D4" s="62" t="s">
        <v>9</v>
      </c>
      <c r="E4" s="59" t="s">
        <v>7</v>
      </c>
      <c r="F4" s="50" t="s">
        <v>9</v>
      </c>
      <c r="G4" s="115" t="s">
        <v>7</v>
      </c>
      <c r="H4" s="62" t="s">
        <v>9</v>
      </c>
      <c r="I4" s="59" t="s">
        <v>7</v>
      </c>
      <c r="J4" s="50" t="s">
        <v>9</v>
      </c>
    </row>
    <row r="5" spans="1:13" ht="15.75" thickBot="1">
      <c r="A5" s="49"/>
      <c r="B5" s="48" t="s">
        <v>3</v>
      </c>
      <c r="C5" s="115" t="s">
        <v>8</v>
      </c>
      <c r="D5" s="62" t="s">
        <v>10</v>
      </c>
      <c r="E5" s="59" t="s">
        <v>8</v>
      </c>
      <c r="F5" s="50" t="s">
        <v>10</v>
      </c>
      <c r="G5" s="115" t="s">
        <v>8</v>
      </c>
      <c r="H5" s="62" t="s">
        <v>10</v>
      </c>
      <c r="I5" s="59" t="s">
        <v>8</v>
      </c>
      <c r="J5" s="50" t="s">
        <v>10</v>
      </c>
    </row>
    <row r="6" spans="1:13" ht="18">
      <c r="A6" s="87" t="s">
        <v>30</v>
      </c>
      <c r="B6" s="19" t="s">
        <v>29</v>
      </c>
      <c r="C6" s="126" t="s">
        <v>16</v>
      </c>
      <c r="D6" s="127" t="s">
        <v>17</v>
      </c>
      <c r="E6" s="27" t="s">
        <v>18</v>
      </c>
      <c r="F6" s="28" t="s">
        <v>19</v>
      </c>
      <c r="G6" s="126" t="s">
        <v>20</v>
      </c>
      <c r="H6" s="127" t="s">
        <v>21</v>
      </c>
      <c r="I6" s="27" t="s">
        <v>22</v>
      </c>
      <c r="J6" s="28" t="s">
        <v>23</v>
      </c>
    </row>
    <row r="7" spans="1:13" ht="18" thickBot="1">
      <c r="A7" s="89" t="s">
        <v>6</v>
      </c>
      <c r="B7" s="63" t="s">
        <v>5</v>
      </c>
      <c r="C7" s="91" t="s">
        <v>24</v>
      </c>
      <c r="D7" s="93" t="s">
        <v>24</v>
      </c>
      <c r="E7" s="64" t="s">
        <v>12</v>
      </c>
      <c r="F7" s="65" t="s">
        <v>12</v>
      </c>
      <c r="G7" s="91" t="s">
        <v>12</v>
      </c>
      <c r="H7" s="93" t="s">
        <v>12</v>
      </c>
      <c r="I7" s="64" t="s">
        <v>25</v>
      </c>
      <c r="J7" s="65" t="s">
        <v>25</v>
      </c>
    </row>
    <row r="8" spans="1:13">
      <c r="A8" s="100">
        <v>0.01</v>
      </c>
      <c r="B8" s="123">
        <v>0.61129999999999995</v>
      </c>
      <c r="C8" s="103">
        <v>1E-3</v>
      </c>
      <c r="D8" s="124">
        <v>206.14</v>
      </c>
      <c r="E8" s="70">
        <v>0</v>
      </c>
      <c r="F8" s="125">
        <v>2375.3000000000002</v>
      </c>
      <c r="G8" s="111">
        <v>0</v>
      </c>
      <c r="H8" s="124">
        <v>2501.4</v>
      </c>
      <c r="I8" s="94">
        <v>0</v>
      </c>
      <c r="J8" s="77">
        <v>9.1562000000000001</v>
      </c>
      <c r="L8" s="211">
        <f>H8-G8</f>
        <v>2501.4</v>
      </c>
      <c r="M8">
        <f>4/(5-0.01)*(L9-L8)+L8</f>
        <v>2491.9571142284567</v>
      </c>
    </row>
    <row r="9" spans="1:13">
      <c r="A9" s="101">
        <v>5</v>
      </c>
      <c r="B9" s="105">
        <v>0.87209999999999999</v>
      </c>
      <c r="C9" s="25">
        <v>1E-3</v>
      </c>
      <c r="D9" s="108">
        <v>147.12</v>
      </c>
      <c r="E9" s="36">
        <v>20.97</v>
      </c>
      <c r="F9" s="120">
        <v>2382.3000000000002</v>
      </c>
      <c r="G9" s="18">
        <v>20.98</v>
      </c>
      <c r="H9" s="108">
        <v>2510.6</v>
      </c>
      <c r="I9" s="95">
        <v>7.6100000000000001E-2</v>
      </c>
      <c r="J9" s="43">
        <v>9.0257000000000005</v>
      </c>
      <c r="L9" s="211">
        <f>H9-G9</f>
        <v>2489.62</v>
      </c>
    </row>
    <row r="10" spans="1:13">
      <c r="A10" s="101">
        <v>10</v>
      </c>
      <c r="B10" s="105">
        <v>1.2276</v>
      </c>
      <c r="C10" s="25">
        <v>1E-3</v>
      </c>
      <c r="D10" s="108">
        <v>106.38</v>
      </c>
      <c r="E10" s="36">
        <v>42</v>
      </c>
      <c r="F10" s="120">
        <v>2389.1999999999998</v>
      </c>
      <c r="G10" s="18">
        <v>42.01</v>
      </c>
      <c r="H10" s="108">
        <v>2519.8000000000002</v>
      </c>
      <c r="I10" s="95">
        <v>0.151</v>
      </c>
      <c r="J10" s="43">
        <v>8.9008000000000003</v>
      </c>
    </row>
    <row r="11" spans="1:13">
      <c r="A11" s="101">
        <v>15</v>
      </c>
      <c r="B11" s="105">
        <v>1.7051000000000001</v>
      </c>
      <c r="C11" s="25">
        <v>1.0009999999999999E-3</v>
      </c>
      <c r="D11" s="108">
        <v>77.930000000000007</v>
      </c>
      <c r="E11" s="36">
        <v>62.99</v>
      </c>
      <c r="F11" s="120">
        <v>2396.1</v>
      </c>
      <c r="G11" s="18">
        <v>62.99</v>
      </c>
      <c r="H11" s="108">
        <v>2528.9</v>
      </c>
      <c r="I11" s="95">
        <v>0.22450000000000001</v>
      </c>
      <c r="J11" s="43">
        <v>8.7813999999999997</v>
      </c>
    </row>
    <row r="12" spans="1:13">
      <c r="A12" s="101">
        <v>20</v>
      </c>
      <c r="B12" s="105">
        <v>2.339</v>
      </c>
      <c r="C12" s="25">
        <v>1.0020000000000001E-3</v>
      </c>
      <c r="D12" s="108">
        <v>57.79</v>
      </c>
      <c r="E12" s="36">
        <v>83.95</v>
      </c>
      <c r="F12" s="120">
        <v>2402.9</v>
      </c>
      <c r="G12" s="18">
        <v>83.96</v>
      </c>
      <c r="H12" s="108">
        <v>2538.1</v>
      </c>
      <c r="I12" s="95">
        <v>0.29659999999999997</v>
      </c>
      <c r="J12" s="43">
        <v>8.6671999999999993</v>
      </c>
    </row>
    <row r="13" spans="1:13">
      <c r="A13" s="101">
        <v>25</v>
      </c>
      <c r="B13" s="107">
        <v>3.169</v>
      </c>
      <c r="C13" s="25">
        <v>1.003E-3</v>
      </c>
      <c r="D13" s="108">
        <v>43.36</v>
      </c>
      <c r="E13" s="36">
        <v>104.88</v>
      </c>
      <c r="F13" s="120">
        <v>2409.8000000000002</v>
      </c>
      <c r="G13" s="18">
        <v>104.89</v>
      </c>
      <c r="H13" s="108">
        <v>2547.1999999999998</v>
      </c>
      <c r="I13" s="95">
        <v>0.3674</v>
      </c>
      <c r="J13" s="43">
        <v>8.5579999999999998</v>
      </c>
    </row>
    <row r="14" spans="1:13">
      <c r="A14" s="101">
        <v>30</v>
      </c>
      <c r="B14" s="107">
        <v>4.2460000000000004</v>
      </c>
      <c r="C14" s="25">
        <v>1.0039999999999999E-3</v>
      </c>
      <c r="D14" s="108">
        <v>32.89</v>
      </c>
      <c r="E14" s="36">
        <v>125.78</v>
      </c>
      <c r="F14" s="120">
        <v>2416.6</v>
      </c>
      <c r="G14" s="18">
        <v>125.79</v>
      </c>
      <c r="H14" s="108">
        <v>2556.3000000000002</v>
      </c>
      <c r="I14" s="95">
        <v>0.43690000000000001</v>
      </c>
      <c r="J14" s="43">
        <v>8.4533000000000005</v>
      </c>
    </row>
    <row r="15" spans="1:13">
      <c r="A15" s="101">
        <v>35</v>
      </c>
      <c r="B15" s="107">
        <v>5.6280000000000001</v>
      </c>
      <c r="C15" s="25">
        <v>1.0059999999999999E-3</v>
      </c>
      <c r="D15" s="108">
        <v>25.22</v>
      </c>
      <c r="E15" s="36">
        <v>146.66999999999999</v>
      </c>
      <c r="F15" s="120">
        <v>2423.4</v>
      </c>
      <c r="G15" s="18">
        <v>146.68</v>
      </c>
      <c r="H15" s="108">
        <v>2565.3000000000002</v>
      </c>
      <c r="I15" s="95">
        <v>0.50529999999999997</v>
      </c>
      <c r="J15" s="43">
        <v>8.3530999999999995</v>
      </c>
    </row>
    <row r="16" spans="1:13">
      <c r="A16" s="101">
        <v>40</v>
      </c>
      <c r="B16" s="107">
        <v>7.3840000000000003</v>
      </c>
      <c r="C16" s="25">
        <v>1.008E-3</v>
      </c>
      <c r="D16" s="108">
        <v>19.52</v>
      </c>
      <c r="E16" s="36">
        <v>167.56</v>
      </c>
      <c r="F16" s="120">
        <v>2430.1</v>
      </c>
      <c r="G16" s="18">
        <v>167.57</v>
      </c>
      <c r="H16" s="108">
        <v>2574.3000000000002</v>
      </c>
      <c r="I16" s="95">
        <v>0.57250000000000001</v>
      </c>
      <c r="J16" s="43">
        <v>8.2569999999999997</v>
      </c>
    </row>
    <row r="17" spans="1:10">
      <c r="A17" s="101">
        <v>45</v>
      </c>
      <c r="B17" s="107">
        <v>9.593</v>
      </c>
      <c r="C17" s="25">
        <v>1.01E-3</v>
      </c>
      <c r="D17" s="108">
        <v>15.26</v>
      </c>
      <c r="E17" s="36">
        <v>188.44</v>
      </c>
      <c r="F17" s="120">
        <v>2436.8000000000002</v>
      </c>
      <c r="G17" s="18">
        <v>188.45</v>
      </c>
      <c r="H17" s="108">
        <v>2583.1999999999998</v>
      </c>
      <c r="I17" s="95">
        <v>0.63870000000000005</v>
      </c>
      <c r="J17" s="43">
        <v>8.1647999999999996</v>
      </c>
    </row>
    <row r="18" spans="1:10">
      <c r="A18" s="101">
        <v>50</v>
      </c>
      <c r="B18" s="107">
        <v>12.349</v>
      </c>
      <c r="C18" s="25">
        <v>1.0120000000000001E-3</v>
      </c>
      <c r="D18" s="108">
        <v>12.03</v>
      </c>
      <c r="E18" s="36">
        <v>209.32</v>
      </c>
      <c r="F18" s="120">
        <v>2443.5</v>
      </c>
      <c r="G18" s="18">
        <v>209.33</v>
      </c>
      <c r="H18" s="108">
        <v>2592.1</v>
      </c>
      <c r="I18" s="95">
        <v>0.70379999999999998</v>
      </c>
      <c r="J18" s="43">
        <v>8.0762999999999998</v>
      </c>
    </row>
    <row r="19" spans="1:10">
      <c r="A19" s="101">
        <v>55</v>
      </c>
      <c r="B19" s="107">
        <v>15.757999999999999</v>
      </c>
      <c r="C19" s="25">
        <v>1.0150000000000001E-3</v>
      </c>
      <c r="D19" s="117">
        <v>9.5679999999999996</v>
      </c>
      <c r="E19" s="36">
        <v>230.21</v>
      </c>
      <c r="F19" s="120">
        <v>2450.1</v>
      </c>
      <c r="G19" s="18">
        <v>230.23</v>
      </c>
      <c r="H19" s="108">
        <v>2600.9</v>
      </c>
      <c r="I19" s="95">
        <v>0.76790000000000003</v>
      </c>
      <c r="J19" s="43">
        <v>7.9912999999999998</v>
      </c>
    </row>
    <row r="20" spans="1:10">
      <c r="A20" s="101">
        <v>60</v>
      </c>
      <c r="B20" s="107">
        <v>19.940000000000001</v>
      </c>
      <c r="C20" s="25">
        <v>1.0169999999999999E-3</v>
      </c>
      <c r="D20" s="117">
        <v>7.6710000000000003</v>
      </c>
      <c r="E20" s="36">
        <v>251.11</v>
      </c>
      <c r="F20" s="120">
        <v>2456.6</v>
      </c>
      <c r="G20" s="18">
        <v>251.13</v>
      </c>
      <c r="H20" s="108">
        <v>2609.6</v>
      </c>
      <c r="I20" s="95">
        <v>0.83120000000000005</v>
      </c>
      <c r="J20" s="43">
        <v>7.9096000000000002</v>
      </c>
    </row>
    <row r="21" spans="1:10">
      <c r="A21" s="101">
        <v>65</v>
      </c>
      <c r="B21" s="23">
        <v>25.03</v>
      </c>
      <c r="C21" s="25">
        <v>1.0200000000000001E-3</v>
      </c>
      <c r="D21" s="117">
        <v>6.1970000000000001</v>
      </c>
      <c r="E21" s="36">
        <v>272.02</v>
      </c>
      <c r="F21" s="120">
        <v>2463.1</v>
      </c>
      <c r="G21" s="18">
        <v>272.06</v>
      </c>
      <c r="H21" s="108">
        <v>2618.3000000000002</v>
      </c>
      <c r="I21" s="95">
        <v>0.89349999999999996</v>
      </c>
      <c r="J21" s="43">
        <v>7.8310000000000004</v>
      </c>
    </row>
    <row r="22" spans="1:10">
      <c r="A22" s="101">
        <v>70</v>
      </c>
      <c r="B22" s="23">
        <v>31.19</v>
      </c>
      <c r="C22" s="25">
        <v>1.023E-3</v>
      </c>
      <c r="D22" s="117">
        <v>5.0419999999999998</v>
      </c>
      <c r="E22" s="36">
        <v>292.95</v>
      </c>
      <c r="F22" s="120">
        <v>2469.6</v>
      </c>
      <c r="G22" s="18">
        <v>292.98</v>
      </c>
      <c r="H22" s="108">
        <v>2626.8</v>
      </c>
      <c r="I22" s="95">
        <v>0.95489999999999997</v>
      </c>
      <c r="J22" s="43">
        <v>7.7553000000000001</v>
      </c>
    </row>
    <row r="23" spans="1:10">
      <c r="A23" s="101">
        <v>75</v>
      </c>
      <c r="B23" s="23">
        <v>38.58</v>
      </c>
      <c r="C23" s="25">
        <v>1.026E-3</v>
      </c>
      <c r="D23" s="117">
        <v>4.1310000000000002</v>
      </c>
      <c r="E23" s="36">
        <v>313.89999999999998</v>
      </c>
      <c r="F23" s="120">
        <v>2475.9</v>
      </c>
      <c r="G23" s="18">
        <v>313.93</v>
      </c>
      <c r="H23" s="108">
        <v>2643.7</v>
      </c>
      <c r="I23" s="42">
        <v>1.0155000000000001</v>
      </c>
      <c r="J23" s="43">
        <v>7.6824000000000003</v>
      </c>
    </row>
    <row r="24" spans="1:10">
      <c r="A24" s="101">
        <v>80</v>
      </c>
      <c r="B24" s="23">
        <v>47.39</v>
      </c>
      <c r="C24" s="25">
        <v>1.029E-3</v>
      </c>
      <c r="D24" s="117">
        <v>3.407</v>
      </c>
      <c r="E24" s="36">
        <v>334.86</v>
      </c>
      <c r="F24" s="120">
        <v>2482.1999999999998</v>
      </c>
      <c r="G24" s="18">
        <v>334.91</v>
      </c>
      <c r="H24" s="108">
        <v>2635.3</v>
      </c>
      <c r="I24" s="42">
        <v>1.0752999999999999</v>
      </c>
      <c r="J24" s="43">
        <v>7.6121999999999996</v>
      </c>
    </row>
    <row r="25" spans="1:10">
      <c r="A25" s="101">
        <v>85</v>
      </c>
      <c r="B25" s="23">
        <v>57.83</v>
      </c>
      <c r="C25" s="25">
        <v>1.0330000000000001E-3</v>
      </c>
      <c r="D25" s="117">
        <v>2.8279999999999998</v>
      </c>
      <c r="E25" s="36">
        <v>355.84</v>
      </c>
      <c r="F25" s="120">
        <v>2488.4</v>
      </c>
      <c r="G25" s="18">
        <v>355.9</v>
      </c>
      <c r="H25" s="108">
        <v>2651.9</v>
      </c>
      <c r="I25" s="42">
        <v>1.1343000000000001</v>
      </c>
      <c r="J25" s="43">
        <v>7.5445000000000002</v>
      </c>
    </row>
    <row r="26" spans="1:10">
      <c r="A26" s="101">
        <v>90</v>
      </c>
      <c r="B26" s="23">
        <v>70.14</v>
      </c>
      <c r="C26" s="25">
        <v>1.036E-3</v>
      </c>
      <c r="D26" s="117">
        <v>2.3610000000000002</v>
      </c>
      <c r="E26" s="36">
        <v>376.85</v>
      </c>
      <c r="F26" s="120">
        <v>2494.5</v>
      </c>
      <c r="G26" s="18">
        <v>376.92</v>
      </c>
      <c r="H26" s="108">
        <v>2660.1</v>
      </c>
      <c r="I26" s="42">
        <v>1.1924999999999999</v>
      </c>
      <c r="J26" s="43">
        <v>7.4790999999999999</v>
      </c>
    </row>
    <row r="27" spans="1:10" ht="15.75" thickBot="1">
      <c r="A27" s="102">
        <v>95</v>
      </c>
      <c r="B27" s="24">
        <v>84.55</v>
      </c>
      <c r="C27" s="104">
        <v>1.0399999999999999E-3</v>
      </c>
      <c r="D27" s="118">
        <v>1.982</v>
      </c>
      <c r="E27" s="54">
        <v>397.88</v>
      </c>
      <c r="F27" s="121">
        <v>2500.6</v>
      </c>
      <c r="G27" s="119">
        <v>397.96</v>
      </c>
      <c r="H27" s="122">
        <v>2668.1</v>
      </c>
      <c r="I27" s="44">
        <v>1.25</v>
      </c>
      <c r="J27" s="45">
        <v>7.4158999999999997</v>
      </c>
    </row>
    <row r="28" spans="1:10">
      <c r="A28" s="1"/>
      <c r="B28" s="1"/>
      <c r="C28" s="5"/>
      <c r="D28" s="86"/>
      <c r="E28" s="4"/>
      <c r="F28" s="1"/>
      <c r="G28" s="4"/>
      <c r="H28" s="1"/>
      <c r="I28" s="9"/>
      <c r="J28" s="9"/>
    </row>
    <row r="29" spans="1:10" ht="15.75" thickBot="1">
      <c r="A29" s="1"/>
      <c r="B29" s="1"/>
      <c r="C29" s="5"/>
      <c r="D29" s="86"/>
      <c r="E29" s="4"/>
      <c r="F29" s="1"/>
      <c r="G29" s="4"/>
      <c r="H29" s="1"/>
      <c r="I29" s="9"/>
      <c r="J29" s="9"/>
    </row>
    <row r="30" spans="1:10" ht="18">
      <c r="A30" s="87" t="s">
        <v>30</v>
      </c>
      <c r="B30" s="19" t="s">
        <v>29</v>
      </c>
      <c r="C30" s="90" t="s">
        <v>16</v>
      </c>
      <c r="D30" s="92" t="s">
        <v>17</v>
      </c>
      <c r="E30" s="83" t="s">
        <v>18</v>
      </c>
      <c r="F30" s="84" t="s">
        <v>19</v>
      </c>
      <c r="G30" s="83" t="s">
        <v>20</v>
      </c>
      <c r="H30" s="84" t="s">
        <v>21</v>
      </c>
      <c r="I30" s="90" t="s">
        <v>22</v>
      </c>
      <c r="J30" s="84" t="s">
        <v>23</v>
      </c>
    </row>
    <row r="31" spans="1:10" ht="18" thickBot="1">
      <c r="A31" s="89" t="s">
        <v>6</v>
      </c>
      <c r="B31" s="63" t="s">
        <v>14</v>
      </c>
      <c r="C31" s="91" t="s">
        <v>24</v>
      </c>
      <c r="D31" s="93" t="s">
        <v>24</v>
      </c>
      <c r="E31" s="64" t="s">
        <v>12</v>
      </c>
      <c r="F31" s="65" t="s">
        <v>12</v>
      </c>
      <c r="G31" s="64" t="s">
        <v>12</v>
      </c>
      <c r="H31" s="65" t="s">
        <v>12</v>
      </c>
      <c r="I31" s="91" t="s">
        <v>25</v>
      </c>
      <c r="J31" s="65" t="s">
        <v>25</v>
      </c>
    </row>
    <row r="32" spans="1:10">
      <c r="A32" s="100">
        <v>100</v>
      </c>
      <c r="B32" s="66">
        <v>0.10135</v>
      </c>
      <c r="C32" s="103">
        <v>1.044E-3</v>
      </c>
      <c r="D32" s="340">
        <v>1.6729000000000001</v>
      </c>
      <c r="E32" s="70">
        <v>418.94</v>
      </c>
      <c r="F32" s="71">
        <v>2506.5</v>
      </c>
      <c r="G32" s="70">
        <v>419.04</v>
      </c>
      <c r="H32" s="71">
        <v>2676.1</v>
      </c>
      <c r="I32" s="112">
        <v>1.3069</v>
      </c>
      <c r="J32" s="77">
        <v>7.3548999999999998</v>
      </c>
    </row>
    <row r="33" spans="1:10">
      <c r="A33" s="101">
        <v>105</v>
      </c>
      <c r="B33" s="23">
        <v>0.12082</v>
      </c>
      <c r="C33" s="25">
        <v>1.0480000000000001E-3</v>
      </c>
      <c r="D33" s="138">
        <v>1.4194</v>
      </c>
      <c r="E33" s="36">
        <v>440.02</v>
      </c>
      <c r="F33" s="37">
        <v>2512.4</v>
      </c>
      <c r="G33" s="36">
        <v>440.15</v>
      </c>
      <c r="H33" s="37">
        <v>2683.8</v>
      </c>
      <c r="I33" s="41">
        <v>1.363</v>
      </c>
      <c r="J33" s="43">
        <v>7.2957999999999998</v>
      </c>
    </row>
    <row r="34" spans="1:10">
      <c r="A34" s="101">
        <v>110</v>
      </c>
      <c r="B34" s="23">
        <v>0.14327000000000001</v>
      </c>
      <c r="C34" s="25">
        <v>1.052E-3</v>
      </c>
      <c r="D34" s="138">
        <v>1.2101999999999999</v>
      </c>
      <c r="E34" s="36">
        <v>461.14</v>
      </c>
      <c r="F34" s="37">
        <v>2518.1</v>
      </c>
      <c r="G34" s="36">
        <v>461.3</v>
      </c>
      <c r="H34" s="37">
        <v>2691.5</v>
      </c>
      <c r="I34" s="41">
        <v>1.4185000000000001</v>
      </c>
      <c r="J34" s="43">
        <v>7.2386999999999997</v>
      </c>
    </row>
    <row r="35" spans="1:10">
      <c r="A35" s="101">
        <v>115</v>
      </c>
      <c r="B35" s="23">
        <v>0.16905999999999999</v>
      </c>
      <c r="C35" s="25">
        <v>1.0560000000000001E-3</v>
      </c>
      <c r="D35" s="138">
        <v>1.0366</v>
      </c>
      <c r="E35" s="36">
        <v>482.3</v>
      </c>
      <c r="F35" s="37">
        <v>2523.6999999999998</v>
      </c>
      <c r="G35" s="36">
        <v>482.48</v>
      </c>
      <c r="H35" s="37">
        <v>2699</v>
      </c>
      <c r="I35" s="41">
        <v>1.4734</v>
      </c>
      <c r="J35" s="43">
        <v>7.1833</v>
      </c>
    </row>
    <row r="36" spans="1:10">
      <c r="A36" s="101">
        <v>120</v>
      </c>
      <c r="B36" s="23">
        <v>0.19853000000000001</v>
      </c>
      <c r="C36" s="25">
        <v>1.06E-3</v>
      </c>
      <c r="D36" s="108">
        <v>0.89190000000000003</v>
      </c>
      <c r="E36" s="36">
        <v>503.5</v>
      </c>
      <c r="F36" s="37">
        <v>2529.3000000000002</v>
      </c>
      <c r="G36" s="36">
        <v>503.71</v>
      </c>
      <c r="H36" s="37">
        <v>2706.3</v>
      </c>
      <c r="I36" s="41">
        <v>1.5276000000000001</v>
      </c>
      <c r="J36" s="43">
        <v>7.1295999999999999</v>
      </c>
    </row>
    <row r="37" spans="1:10">
      <c r="A37" s="101">
        <v>125</v>
      </c>
      <c r="B37" s="23">
        <v>0.2321</v>
      </c>
      <c r="C37" s="25">
        <v>1.065E-3</v>
      </c>
      <c r="D37" s="108">
        <v>0.77059999999999995</v>
      </c>
      <c r="E37" s="36">
        <v>524.74</v>
      </c>
      <c r="F37" s="37">
        <v>2534.6</v>
      </c>
      <c r="G37" s="36">
        <v>524.99</v>
      </c>
      <c r="H37" s="37">
        <v>2713.5</v>
      </c>
      <c r="I37" s="41">
        <v>1.5812999999999999</v>
      </c>
      <c r="J37" s="43">
        <v>7.0774999999999997</v>
      </c>
    </row>
    <row r="38" spans="1:10">
      <c r="A38" s="101">
        <v>130</v>
      </c>
      <c r="B38" s="23">
        <v>0.27010000000000001</v>
      </c>
      <c r="C38" s="25">
        <v>1.07E-3</v>
      </c>
      <c r="D38" s="108">
        <v>0.66849999999999998</v>
      </c>
      <c r="E38" s="36">
        <v>546.02</v>
      </c>
      <c r="F38" s="37">
        <v>2539.9</v>
      </c>
      <c r="G38" s="36">
        <v>546.30999999999995</v>
      </c>
      <c r="H38" s="37">
        <v>2720.5</v>
      </c>
      <c r="I38" s="41">
        <v>1.6344000000000001</v>
      </c>
      <c r="J38" s="43">
        <v>7.0269000000000004</v>
      </c>
    </row>
    <row r="39" spans="1:10">
      <c r="A39" s="101">
        <v>135</v>
      </c>
      <c r="B39" s="23">
        <v>0.313</v>
      </c>
      <c r="C39" s="25">
        <v>1.075E-3</v>
      </c>
      <c r="D39" s="108">
        <v>0.58220000000000005</v>
      </c>
      <c r="E39" s="36">
        <v>567.35</v>
      </c>
      <c r="F39" s="37">
        <v>2545</v>
      </c>
      <c r="G39" s="36">
        <v>567.69000000000005</v>
      </c>
      <c r="H39" s="37">
        <v>2727.3</v>
      </c>
      <c r="I39" s="41">
        <v>1.6870000000000001</v>
      </c>
      <c r="J39" s="43">
        <v>6.9776999999999996</v>
      </c>
    </row>
    <row r="40" spans="1:10">
      <c r="A40" s="101">
        <v>140</v>
      </c>
      <c r="B40" s="23">
        <v>0.36130000000000001</v>
      </c>
      <c r="C40" s="25">
        <v>1.08E-3</v>
      </c>
      <c r="D40" s="108">
        <v>0.50890000000000002</v>
      </c>
      <c r="E40" s="36">
        <v>588.74</v>
      </c>
      <c r="F40" s="37">
        <v>2550</v>
      </c>
      <c r="G40" s="36">
        <v>589.13</v>
      </c>
      <c r="H40" s="37">
        <v>2733.9</v>
      </c>
      <c r="I40" s="41">
        <v>1.7391000000000001</v>
      </c>
      <c r="J40" s="43">
        <v>6.9298999999999999</v>
      </c>
    </row>
    <row r="41" spans="1:10">
      <c r="A41" s="101">
        <v>145</v>
      </c>
      <c r="B41" s="23">
        <v>0.41539999999999999</v>
      </c>
      <c r="C41" s="25">
        <v>1.085E-3</v>
      </c>
      <c r="D41" s="108">
        <v>0.44629999999999997</v>
      </c>
      <c r="E41" s="36">
        <v>610.17999999999995</v>
      </c>
      <c r="F41" s="37">
        <v>2554.9</v>
      </c>
      <c r="G41" s="36">
        <v>610.63</v>
      </c>
      <c r="H41" s="37">
        <v>2740.3</v>
      </c>
      <c r="I41" s="41">
        <v>1.7907</v>
      </c>
      <c r="J41" s="43">
        <v>6.8833000000000002</v>
      </c>
    </row>
    <row r="42" spans="1:10">
      <c r="A42" s="101">
        <v>150</v>
      </c>
      <c r="B42" s="23">
        <v>0.4758</v>
      </c>
      <c r="C42" s="25">
        <v>1.091E-3</v>
      </c>
      <c r="D42" s="108">
        <v>0.39279999999999998</v>
      </c>
      <c r="E42" s="36">
        <v>631.67999999999995</v>
      </c>
      <c r="F42" s="37">
        <v>2559.5</v>
      </c>
      <c r="G42" s="36">
        <v>632.20000000000005</v>
      </c>
      <c r="H42" s="37">
        <v>2746.5</v>
      </c>
      <c r="I42" s="41">
        <v>1.8418000000000001</v>
      </c>
      <c r="J42" s="43">
        <v>6.8379000000000003</v>
      </c>
    </row>
    <row r="43" spans="1:10">
      <c r="A43" s="101">
        <v>155</v>
      </c>
      <c r="B43" s="23">
        <v>0.54310000000000003</v>
      </c>
      <c r="C43" s="25">
        <v>1.096E-3</v>
      </c>
      <c r="D43" s="108">
        <v>0.3468</v>
      </c>
      <c r="E43" s="36">
        <v>653.24</v>
      </c>
      <c r="F43" s="37">
        <v>2564.1</v>
      </c>
      <c r="G43" s="36">
        <v>653.84</v>
      </c>
      <c r="H43" s="37">
        <v>2752.4</v>
      </c>
      <c r="I43" s="41">
        <v>1.8925000000000001</v>
      </c>
      <c r="J43" s="43">
        <v>6.7934999999999999</v>
      </c>
    </row>
    <row r="44" spans="1:10">
      <c r="A44" s="101">
        <v>160</v>
      </c>
      <c r="B44" s="23">
        <v>0.61780000000000002</v>
      </c>
      <c r="C44" s="25">
        <v>1.1019999999999999E-3</v>
      </c>
      <c r="D44" s="108">
        <v>0.30709999999999998</v>
      </c>
      <c r="E44" s="36">
        <v>674.87</v>
      </c>
      <c r="F44" s="37">
        <v>2568.4</v>
      </c>
      <c r="G44" s="36">
        <v>675.55</v>
      </c>
      <c r="H44" s="37">
        <v>2758.1</v>
      </c>
      <c r="I44" s="41">
        <v>1.9427000000000001</v>
      </c>
      <c r="J44" s="43">
        <v>6.7502000000000004</v>
      </c>
    </row>
    <row r="45" spans="1:10">
      <c r="A45" s="101">
        <v>165</v>
      </c>
      <c r="B45" s="23">
        <v>0.70050000000000001</v>
      </c>
      <c r="C45" s="25">
        <v>1.108E-3</v>
      </c>
      <c r="D45" s="108">
        <v>0.2727</v>
      </c>
      <c r="E45" s="36">
        <v>696.56</v>
      </c>
      <c r="F45" s="37">
        <v>2572.5</v>
      </c>
      <c r="G45" s="36">
        <v>697.34</v>
      </c>
      <c r="H45" s="37">
        <v>2763.5</v>
      </c>
      <c r="I45" s="41">
        <v>1.9924999999999999</v>
      </c>
      <c r="J45" s="43">
        <v>6.7077999999999998</v>
      </c>
    </row>
    <row r="46" spans="1:10">
      <c r="A46" s="101">
        <v>170</v>
      </c>
      <c r="B46" s="23">
        <v>0.79169999999999996</v>
      </c>
      <c r="C46" s="25">
        <v>1.114E-3</v>
      </c>
      <c r="D46" s="108">
        <v>0.24279999999999999</v>
      </c>
      <c r="E46" s="36">
        <v>718.33</v>
      </c>
      <c r="F46" s="37">
        <v>2576.5</v>
      </c>
      <c r="G46" s="36">
        <v>719.21</v>
      </c>
      <c r="H46" s="37">
        <v>2768.7</v>
      </c>
      <c r="I46" s="41">
        <v>2.0419</v>
      </c>
      <c r="J46" s="43">
        <v>6.6662999999999997</v>
      </c>
    </row>
    <row r="47" spans="1:10">
      <c r="A47" s="101">
        <v>175</v>
      </c>
      <c r="B47" s="105">
        <v>0.89200000000000002</v>
      </c>
      <c r="C47" s="25">
        <v>1.121E-3</v>
      </c>
      <c r="D47" s="108">
        <v>0.21679999999999999</v>
      </c>
      <c r="E47" s="36">
        <v>740.17</v>
      </c>
      <c r="F47" s="37">
        <v>2580.1999999999998</v>
      </c>
      <c r="G47" s="36">
        <v>741.17</v>
      </c>
      <c r="H47" s="37">
        <v>2773.6</v>
      </c>
      <c r="I47" s="41">
        <v>2.0909</v>
      </c>
      <c r="J47" s="43">
        <v>6.6256000000000004</v>
      </c>
    </row>
    <row r="48" spans="1:10">
      <c r="A48" s="101">
        <v>180</v>
      </c>
      <c r="B48" s="106">
        <v>1.0021</v>
      </c>
      <c r="C48" s="25">
        <v>1.127E-3</v>
      </c>
      <c r="D48" s="108">
        <v>0.19405</v>
      </c>
      <c r="E48" s="36">
        <v>762.09</v>
      </c>
      <c r="F48" s="37">
        <v>2583.6999999999998</v>
      </c>
      <c r="G48" s="36">
        <v>763.22</v>
      </c>
      <c r="H48" s="37">
        <v>2778.2</v>
      </c>
      <c r="I48" s="41">
        <v>2.1396000000000002</v>
      </c>
      <c r="J48" s="43">
        <v>6.5857000000000001</v>
      </c>
    </row>
    <row r="49" spans="1:10">
      <c r="A49" s="101">
        <v>185</v>
      </c>
      <c r="B49" s="106">
        <v>1.1227</v>
      </c>
      <c r="C49" s="25">
        <v>1.134E-3</v>
      </c>
      <c r="D49" s="108">
        <v>0.17408999999999999</v>
      </c>
      <c r="E49" s="36">
        <v>784.1</v>
      </c>
      <c r="F49" s="37">
        <v>2587</v>
      </c>
      <c r="G49" s="36">
        <v>785.37</v>
      </c>
      <c r="H49" s="37">
        <v>2782.4</v>
      </c>
      <c r="I49" s="41">
        <v>2.1879</v>
      </c>
      <c r="J49" s="43">
        <v>6.5465</v>
      </c>
    </row>
    <row r="50" spans="1:10">
      <c r="A50" s="101">
        <v>190</v>
      </c>
      <c r="B50" s="106">
        <v>1.2544</v>
      </c>
      <c r="C50" s="25">
        <v>1.1410000000000001E-3</v>
      </c>
      <c r="D50" s="108">
        <v>0.15654000000000001</v>
      </c>
      <c r="E50" s="36">
        <v>806.19</v>
      </c>
      <c r="F50" s="37">
        <v>2590</v>
      </c>
      <c r="G50" s="36">
        <v>807.62</v>
      </c>
      <c r="H50" s="37">
        <v>2786.4</v>
      </c>
      <c r="I50" s="41">
        <v>2.2359</v>
      </c>
      <c r="J50" s="43">
        <v>6.5079000000000002</v>
      </c>
    </row>
    <row r="51" spans="1:10">
      <c r="A51" s="101">
        <v>195</v>
      </c>
      <c r="B51" s="106">
        <v>1.3977999999999999</v>
      </c>
      <c r="C51" s="25">
        <v>1.1490000000000001E-3</v>
      </c>
      <c r="D51" s="108">
        <v>0.14105000000000001</v>
      </c>
      <c r="E51" s="36">
        <v>828.37</v>
      </c>
      <c r="F51" s="37">
        <v>2592.8000000000002</v>
      </c>
      <c r="G51" s="36">
        <v>829.98</v>
      </c>
      <c r="H51" s="37">
        <v>2790</v>
      </c>
      <c r="I51" s="41">
        <v>2.2835000000000001</v>
      </c>
      <c r="J51" s="43">
        <v>6.4698000000000002</v>
      </c>
    </row>
    <row r="52" spans="1:10">
      <c r="A52" s="101">
        <v>200</v>
      </c>
      <c r="B52" s="106">
        <v>1.5538000000000001</v>
      </c>
      <c r="C52" s="25">
        <v>1.157E-3</v>
      </c>
      <c r="D52" s="108">
        <v>0.12736</v>
      </c>
      <c r="E52" s="36">
        <v>850.65</v>
      </c>
      <c r="F52" s="37">
        <v>2595.3000000000002</v>
      </c>
      <c r="G52" s="36">
        <v>852.45</v>
      </c>
      <c r="H52" s="37">
        <v>2793.2</v>
      </c>
      <c r="I52" s="41">
        <v>2.3309000000000002</v>
      </c>
      <c r="J52" s="43">
        <v>6.4322999999999997</v>
      </c>
    </row>
    <row r="53" spans="1:10">
      <c r="A53" s="101">
        <v>205</v>
      </c>
      <c r="B53" s="106">
        <v>1.7230000000000001</v>
      </c>
      <c r="C53" s="25">
        <v>1.1640000000000001E-3</v>
      </c>
      <c r="D53" s="108">
        <v>0.11521000000000001</v>
      </c>
      <c r="E53" s="36">
        <v>873.04</v>
      </c>
      <c r="F53" s="37">
        <v>2597.5</v>
      </c>
      <c r="G53" s="36">
        <v>875.04</v>
      </c>
      <c r="H53" s="37">
        <v>2796</v>
      </c>
      <c r="I53" s="41">
        <v>2.3780000000000001</v>
      </c>
      <c r="J53" s="43">
        <v>6.3952</v>
      </c>
    </row>
    <row r="54" spans="1:10">
      <c r="A54" s="101">
        <v>210</v>
      </c>
      <c r="B54" s="106">
        <v>1.9061999999999999</v>
      </c>
      <c r="C54" s="25">
        <v>1.173E-3</v>
      </c>
      <c r="D54" s="108">
        <v>0.10441</v>
      </c>
      <c r="E54" s="36">
        <v>895.53</v>
      </c>
      <c r="F54" s="37">
        <v>2599.5</v>
      </c>
      <c r="G54" s="36">
        <v>897.76</v>
      </c>
      <c r="H54" s="37">
        <v>2798.5</v>
      </c>
      <c r="I54" s="41">
        <v>2.4247999999999998</v>
      </c>
      <c r="J54" s="43">
        <v>6.3585000000000003</v>
      </c>
    </row>
    <row r="55" spans="1:10">
      <c r="A55" s="101">
        <v>215</v>
      </c>
      <c r="B55" s="107">
        <v>2.1040000000000001</v>
      </c>
      <c r="C55" s="25">
        <v>1.181E-3</v>
      </c>
      <c r="D55" s="108">
        <v>9.4789999999999999E-2</v>
      </c>
      <c r="E55" s="36">
        <v>918.14</v>
      </c>
      <c r="F55" s="37">
        <v>2601.1</v>
      </c>
      <c r="G55" s="36">
        <v>920.62</v>
      </c>
      <c r="H55" s="37">
        <v>2800.5</v>
      </c>
      <c r="I55" s="41">
        <v>2.4714</v>
      </c>
      <c r="J55" s="43">
        <v>6.3220999999999998</v>
      </c>
    </row>
    <row r="56" spans="1:10">
      <c r="A56" s="101">
        <v>220</v>
      </c>
      <c r="B56" s="107">
        <v>2.3180000000000001</v>
      </c>
      <c r="C56" s="25">
        <v>1.1900000000000001E-3</v>
      </c>
      <c r="D56" s="108">
        <v>8.6190000000000003E-2</v>
      </c>
      <c r="E56" s="36">
        <v>940.87</v>
      </c>
      <c r="F56" s="37">
        <v>2602.4</v>
      </c>
      <c r="G56" s="36">
        <v>943.62</v>
      </c>
      <c r="H56" s="37">
        <v>2802.1</v>
      </c>
      <c r="I56" s="41">
        <v>2.5177999999999998</v>
      </c>
      <c r="J56" s="43">
        <v>6.2861000000000002</v>
      </c>
    </row>
    <row r="57" spans="1:10">
      <c r="A57" s="101">
        <v>225</v>
      </c>
      <c r="B57" s="107">
        <v>2.548</v>
      </c>
      <c r="C57" s="25">
        <v>1.199E-3</v>
      </c>
      <c r="D57" s="108">
        <v>7.8490000000000004E-2</v>
      </c>
      <c r="E57" s="36">
        <v>963.73</v>
      </c>
      <c r="F57" s="37">
        <v>2603.3000000000002</v>
      </c>
      <c r="G57" s="36">
        <v>966.78</v>
      </c>
      <c r="H57" s="37">
        <v>2803.3</v>
      </c>
      <c r="I57" s="41">
        <v>2.5638999999999998</v>
      </c>
      <c r="J57" s="43">
        <v>6.2503000000000002</v>
      </c>
    </row>
    <row r="58" spans="1:10">
      <c r="A58" s="101">
        <v>230</v>
      </c>
      <c r="B58" s="107">
        <v>2.7949999999999999</v>
      </c>
      <c r="C58" s="25">
        <v>1.209E-3</v>
      </c>
      <c r="D58" s="108">
        <v>7.1580000000000005E-2</v>
      </c>
      <c r="E58" s="36">
        <v>986.74</v>
      </c>
      <c r="F58" s="37">
        <v>2603.9</v>
      </c>
      <c r="G58" s="36">
        <v>990.12</v>
      </c>
      <c r="H58" s="37">
        <v>2804</v>
      </c>
      <c r="I58" s="41">
        <v>2.6099000000000001</v>
      </c>
      <c r="J58" s="43">
        <v>6.2145999999999999</v>
      </c>
    </row>
    <row r="59" spans="1:10">
      <c r="A59" s="101">
        <v>235</v>
      </c>
      <c r="B59" s="107">
        <v>3.06</v>
      </c>
      <c r="C59" s="25">
        <v>1.219E-3</v>
      </c>
      <c r="D59" s="108">
        <v>6.5369999999999998E-2</v>
      </c>
      <c r="E59" s="36">
        <v>1009.89</v>
      </c>
      <c r="F59" s="37">
        <v>2604.1</v>
      </c>
      <c r="G59" s="36">
        <v>1013.62</v>
      </c>
      <c r="H59" s="37">
        <v>2804.2</v>
      </c>
      <c r="I59" s="41">
        <v>2.6558000000000002</v>
      </c>
      <c r="J59" s="43">
        <v>6.1791</v>
      </c>
    </row>
    <row r="60" spans="1:10">
      <c r="A60" s="101">
        <v>240</v>
      </c>
      <c r="B60" s="107">
        <v>3.3439999999999999</v>
      </c>
      <c r="C60" s="25">
        <v>1.2290000000000001E-3</v>
      </c>
      <c r="D60" s="108">
        <v>5.9760000000000001E-2</v>
      </c>
      <c r="E60" s="36">
        <v>1033.21</v>
      </c>
      <c r="F60" s="37">
        <v>2604</v>
      </c>
      <c r="G60" s="36">
        <v>1037.32</v>
      </c>
      <c r="H60" s="37">
        <v>2803.8</v>
      </c>
      <c r="I60" s="41">
        <v>2.7014999999999998</v>
      </c>
      <c r="J60" s="43">
        <v>6.1436999999999999</v>
      </c>
    </row>
    <row r="61" spans="1:10">
      <c r="A61" s="101">
        <v>245</v>
      </c>
      <c r="B61" s="107">
        <v>3.6480000000000001</v>
      </c>
      <c r="C61" s="25">
        <v>1.24E-3</v>
      </c>
      <c r="D61" s="108">
        <v>5.4710000000000002E-2</v>
      </c>
      <c r="E61" s="36">
        <v>1056.71</v>
      </c>
      <c r="F61" s="37">
        <v>2603.4</v>
      </c>
      <c r="G61" s="36">
        <v>1061.23</v>
      </c>
      <c r="H61" s="37">
        <v>2803</v>
      </c>
      <c r="I61" s="41">
        <v>2.7471999999999999</v>
      </c>
      <c r="J61" s="43">
        <v>6.1082999999999998</v>
      </c>
    </row>
    <row r="62" spans="1:10">
      <c r="A62" s="101">
        <v>250</v>
      </c>
      <c r="B62" s="107">
        <v>3.9729999999999999</v>
      </c>
      <c r="C62" s="25">
        <v>1.2509999999999999E-3</v>
      </c>
      <c r="D62" s="108">
        <v>5.0130000000000001E-2</v>
      </c>
      <c r="E62" s="36">
        <v>1080.3900000000001</v>
      </c>
      <c r="F62" s="37">
        <v>2602.4</v>
      </c>
      <c r="G62" s="36">
        <v>1085.3599999999999</v>
      </c>
      <c r="H62" s="37">
        <v>2801.5</v>
      </c>
      <c r="I62" s="41">
        <v>2.7927</v>
      </c>
      <c r="J62" s="43">
        <v>6.0730000000000004</v>
      </c>
    </row>
    <row r="63" spans="1:10">
      <c r="A63" s="101">
        <v>255</v>
      </c>
      <c r="B63" s="107">
        <v>4.319</v>
      </c>
      <c r="C63" s="25">
        <v>1.263E-3</v>
      </c>
      <c r="D63" s="108">
        <v>4.598E-2</v>
      </c>
      <c r="E63" s="36">
        <v>1104.28</v>
      </c>
      <c r="F63" s="37">
        <v>2600.9</v>
      </c>
      <c r="G63" s="36">
        <v>1109.73</v>
      </c>
      <c r="H63" s="37">
        <v>2799.5</v>
      </c>
      <c r="I63" s="41">
        <v>2.8382999999999998</v>
      </c>
      <c r="J63" s="43">
        <v>6.0374999999999996</v>
      </c>
    </row>
    <row r="64" spans="1:10">
      <c r="A64" s="101">
        <v>260</v>
      </c>
      <c r="B64" s="107">
        <v>4.6879999999999997</v>
      </c>
      <c r="C64" s="25">
        <v>1.276E-3</v>
      </c>
      <c r="D64" s="108">
        <v>4.2209999999999998E-2</v>
      </c>
      <c r="E64" s="36">
        <v>1128.3900000000001</v>
      </c>
      <c r="F64" s="37">
        <v>2599</v>
      </c>
      <c r="G64" s="36">
        <v>1134.3699999999999</v>
      </c>
      <c r="H64" s="37">
        <v>2796.9</v>
      </c>
      <c r="I64" s="41">
        <v>2.8837999999999999</v>
      </c>
      <c r="J64" s="43">
        <v>6.0019</v>
      </c>
    </row>
    <row r="65" spans="1:10">
      <c r="A65" s="101">
        <v>265</v>
      </c>
      <c r="B65" s="107">
        <v>5.0810000000000004</v>
      </c>
      <c r="C65" s="25">
        <v>1.289E-3</v>
      </c>
      <c r="D65" s="108">
        <v>3.8769999999999999E-2</v>
      </c>
      <c r="E65" s="36">
        <v>1152.74</v>
      </c>
      <c r="F65" s="37">
        <v>2596.6</v>
      </c>
      <c r="G65" s="36">
        <v>1159.28</v>
      </c>
      <c r="H65" s="37">
        <v>2793.6</v>
      </c>
      <c r="I65" s="41">
        <v>2.9293999999999998</v>
      </c>
      <c r="J65" s="43">
        <v>5.9661999999999997</v>
      </c>
    </row>
    <row r="66" spans="1:10">
      <c r="A66" s="101">
        <v>270</v>
      </c>
      <c r="B66" s="107">
        <v>5.4989999999999997</v>
      </c>
      <c r="C66" s="25">
        <v>1.302E-3</v>
      </c>
      <c r="D66" s="108">
        <v>3.5639999999999998E-2</v>
      </c>
      <c r="E66" s="36">
        <v>1177.3599999999999</v>
      </c>
      <c r="F66" s="37">
        <v>2593.6999999999998</v>
      </c>
      <c r="G66" s="36">
        <v>1184.51</v>
      </c>
      <c r="H66" s="37">
        <v>2789.7</v>
      </c>
      <c r="I66" s="41">
        <v>2.9750999999999999</v>
      </c>
      <c r="J66" s="43">
        <v>5.9301000000000004</v>
      </c>
    </row>
    <row r="67" spans="1:10">
      <c r="A67" s="101">
        <v>275</v>
      </c>
      <c r="B67" s="107">
        <v>5.9420000000000002</v>
      </c>
      <c r="C67" s="25">
        <v>1.317E-3</v>
      </c>
      <c r="D67" s="108">
        <v>3.279E-2</v>
      </c>
      <c r="E67" s="36">
        <v>1202.25</v>
      </c>
      <c r="F67" s="37">
        <v>2590.1999999999998</v>
      </c>
      <c r="G67" s="36">
        <v>1210.07</v>
      </c>
      <c r="H67" s="37">
        <v>2785</v>
      </c>
      <c r="I67" s="41">
        <v>3.0207999999999999</v>
      </c>
      <c r="J67" s="43">
        <v>5.8937999999999997</v>
      </c>
    </row>
    <row r="68" spans="1:10">
      <c r="A68" s="101">
        <v>280</v>
      </c>
      <c r="B68" s="107">
        <v>6.4119999999999999</v>
      </c>
      <c r="C68" s="25">
        <v>1.3320000000000001E-3</v>
      </c>
      <c r="D68" s="108">
        <v>3.0169999999999999E-2</v>
      </c>
      <c r="E68" s="36">
        <v>1227.46</v>
      </c>
      <c r="F68" s="37">
        <v>2586.1</v>
      </c>
      <c r="G68" s="36">
        <v>1235.99</v>
      </c>
      <c r="H68" s="37">
        <v>2779.6</v>
      </c>
      <c r="I68" s="41">
        <v>3.0668000000000002</v>
      </c>
      <c r="J68" s="43">
        <v>5.8571</v>
      </c>
    </row>
    <row r="69" spans="1:10">
      <c r="A69" s="101">
        <v>285</v>
      </c>
      <c r="B69" s="107">
        <v>6.9089999999999998</v>
      </c>
      <c r="C69" s="25">
        <v>1.348E-3</v>
      </c>
      <c r="D69" s="108">
        <v>2.777E-2</v>
      </c>
      <c r="E69" s="36">
        <v>1253</v>
      </c>
      <c r="F69" s="37">
        <v>2581.4</v>
      </c>
      <c r="G69" s="36">
        <v>1262.31</v>
      </c>
      <c r="H69" s="37">
        <v>2773.3</v>
      </c>
      <c r="I69" s="41">
        <v>3.113</v>
      </c>
      <c r="J69" s="43">
        <v>5.8198999999999996</v>
      </c>
    </row>
    <row r="70" spans="1:10">
      <c r="A70" s="101">
        <v>290</v>
      </c>
      <c r="B70" s="107">
        <v>7.4359999999999999</v>
      </c>
      <c r="C70" s="25">
        <v>1.366E-3</v>
      </c>
      <c r="D70" s="108">
        <v>2.5569999999999999E-2</v>
      </c>
      <c r="E70" s="36">
        <v>1278.92</v>
      </c>
      <c r="F70" s="37">
        <v>2576</v>
      </c>
      <c r="G70" s="36">
        <v>1289.07</v>
      </c>
      <c r="H70" s="37">
        <v>2766.2</v>
      </c>
      <c r="I70" s="41">
        <v>3.1594000000000002</v>
      </c>
      <c r="J70" s="43">
        <v>5.7820999999999998</v>
      </c>
    </row>
    <row r="71" spans="1:10">
      <c r="A71" s="101">
        <v>295</v>
      </c>
      <c r="B71" s="107">
        <v>7.9930000000000003</v>
      </c>
      <c r="C71" s="25">
        <v>1.384E-3</v>
      </c>
      <c r="D71" s="108">
        <v>2.3539999999999998E-2</v>
      </c>
      <c r="E71" s="38">
        <v>1305.2</v>
      </c>
      <c r="F71" s="37">
        <v>2569.9</v>
      </c>
      <c r="G71" s="38">
        <v>1316.3</v>
      </c>
      <c r="H71" s="37">
        <v>2758.1</v>
      </c>
      <c r="I71" s="41">
        <v>3.2061999999999999</v>
      </c>
      <c r="J71" s="43">
        <v>5.7436999999999996</v>
      </c>
    </row>
    <row r="72" spans="1:10">
      <c r="A72" s="101">
        <v>300</v>
      </c>
      <c r="B72" s="107">
        <v>8.5809999999999995</v>
      </c>
      <c r="C72" s="25">
        <v>1.4040000000000001E-3</v>
      </c>
      <c r="D72" s="108">
        <v>2.1669999999999998E-2</v>
      </c>
      <c r="E72" s="38">
        <v>1332</v>
      </c>
      <c r="F72" s="37">
        <v>2563</v>
      </c>
      <c r="G72" s="38">
        <v>1344</v>
      </c>
      <c r="H72" s="37">
        <v>2749</v>
      </c>
      <c r="I72" s="41">
        <v>3.2534000000000001</v>
      </c>
      <c r="J72" s="43">
        <v>5.7045000000000003</v>
      </c>
    </row>
    <row r="73" spans="1:10">
      <c r="A73" s="101">
        <v>305</v>
      </c>
      <c r="B73" s="107">
        <v>9.202</v>
      </c>
      <c r="C73" s="25">
        <v>1.4250000000000001E-3</v>
      </c>
      <c r="D73" s="109">
        <v>1.9948E-2</v>
      </c>
      <c r="E73" s="38">
        <v>1359.3</v>
      </c>
      <c r="F73" s="37">
        <v>2555.1999999999998</v>
      </c>
      <c r="G73" s="38">
        <v>1372.4</v>
      </c>
      <c r="H73" s="37">
        <v>2738.7</v>
      </c>
      <c r="I73" s="41">
        <v>3.3010000000000002</v>
      </c>
      <c r="J73" s="43">
        <v>5.6642999999999999</v>
      </c>
    </row>
    <row r="74" spans="1:10">
      <c r="A74" s="101">
        <v>310</v>
      </c>
      <c r="B74" s="107">
        <v>9.8559999999999999</v>
      </c>
      <c r="C74" s="25">
        <v>1.4469999999999999E-3</v>
      </c>
      <c r="D74" s="109">
        <v>1.8350000000000002E-2</v>
      </c>
      <c r="E74" s="38">
        <v>1387.1</v>
      </c>
      <c r="F74" s="37">
        <v>2546.4</v>
      </c>
      <c r="G74" s="38">
        <v>1401.3</v>
      </c>
      <c r="H74" s="37">
        <v>2727.3</v>
      </c>
      <c r="I74" s="41">
        <v>3.3492999999999999</v>
      </c>
      <c r="J74" s="43">
        <v>5.6230000000000002</v>
      </c>
    </row>
    <row r="75" spans="1:10">
      <c r="A75" s="101">
        <v>315</v>
      </c>
      <c r="B75" s="107">
        <v>10.547000000000001</v>
      </c>
      <c r="C75" s="25">
        <v>1.472E-3</v>
      </c>
      <c r="D75" s="109">
        <v>1.6867E-2</v>
      </c>
      <c r="E75" s="38">
        <v>1415.5</v>
      </c>
      <c r="F75" s="37">
        <v>2536.6</v>
      </c>
      <c r="G75" s="38">
        <v>1431</v>
      </c>
      <c r="H75" s="37">
        <v>2714.5</v>
      </c>
      <c r="I75" s="41">
        <v>3.3982000000000001</v>
      </c>
      <c r="J75" s="43">
        <v>5.5804</v>
      </c>
    </row>
    <row r="76" spans="1:10">
      <c r="A76" s="101">
        <v>320</v>
      </c>
      <c r="B76" s="107">
        <v>11.273999999999999</v>
      </c>
      <c r="C76" s="25">
        <v>1.4989999999999999E-3</v>
      </c>
      <c r="D76" s="109">
        <v>1.5488E-2</v>
      </c>
      <c r="E76" s="38">
        <v>1444.6</v>
      </c>
      <c r="F76" s="37">
        <v>2525.5</v>
      </c>
      <c r="G76" s="38">
        <v>1461.5</v>
      </c>
      <c r="H76" s="37">
        <v>2700.1</v>
      </c>
      <c r="I76" s="41">
        <v>3.448</v>
      </c>
      <c r="J76" s="43">
        <v>5.5362</v>
      </c>
    </row>
    <row r="77" spans="1:10">
      <c r="A77" s="101">
        <v>330</v>
      </c>
      <c r="B77" s="107">
        <v>12.845000000000001</v>
      </c>
      <c r="C77" s="25">
        <v>1.5610000000000001E-3</v>
      </c>
      <c r="D77" s="109">
        <v>1.2996000000000001E-2</v>
      </c>
      <c r="E77" s="38">
        <v>1505.3</v>
      </c>
      <c r="F77" s="37">
        <v>2498.9</v>
      </c>
      <c r="G77" s="38">
        <v>1525.3</v>
      </c>
      <c r="H77" s="37">
        <v>2665.9</v>
      </c>
      <c r="I77" s="41">
        <v>3.5507</v>
      </c>
      <c r="J77" s="43">
        <v>5.4417</v>
      </c>
    </row>
    <row r="78" spans="1:10">
      <c r="A78" s="101">
        <v>340</v>
      </c>
      <c r="B78" s="107">
        <v>14.586</v>
      </c>
      <c r="C78" s="25">
        <v>1.6379999999999999E-3</v>
      </c>
      <c r="D78" s="109">
        <v>1.0796999999999999E-2</v>
      </c>
      <c r="E78" s="38">
        <v>1570.3</v>
      </c>
      <c r="F78" s="37">
        <v>2464.6</v>
      </c>
      <c r="G78" s="38">
        <v>1594.2</v>
      </c>
      <c r="H78" s="37">
        <v>2622</v>
      </c>
      <c r="I78" s="41">
        <v>3.6594000000000002</v>
      </c>
      <c r="J78" s="43">
        <v>5.3357000000000001</v>
      </c>
    </row>
    <row r="79" spans="1:10">
      <c r="A79" s="101">
        <v>350</v>
      </c>
      <c r="B79" s="107">
        <v>16.513000000000002</v>
      </c>
      <c r="C79" s="25">
        <v>1.74E-3</v>
      </c>
      <c r="D79" s="109">
        <v>8.8129999999999997E-3</v>
      </c>
      <c r="E79" s="38">
        <v>1641.9</v>
      </c>
      <c r="F79" s="37">
        <v>2418.4</v>
      </c>
      <c r="G79" s="38">
        <v>1670.6</v>
      </c>
      <c r="H79" s="37">
        <v>2563.9</v>
      </c>
      <c r="I79" s="41">
        <v>3.7776999999999998</v>
      </c>
      <c r="J79" s="43">
        <v>5.2111999999999998</v>
      </c>
    </row>
    <row r="80" spans="1:10">
      <c r="A80" s="101">
        <v>360</v>
      </c>
      <c r="B80" s="107">
        <v>18.651</v>
      </c>
      <c r="C80" s="25">
        <v>1.8929999999999999E-3</v>
      </c>
      <c r="D80" s="109">
        <v>6.9449999999999998E-3</v>
      </c>
      <c r="E80" s="38">
        <v>1725.2</v>
      </c>
      <c r="F80" s="37">
        <v>2351.5</v>
      </c>
      <c r="G80" s="38">
        <v>1760.5</v>
      </c>
      <c r="H80" s="37">
        <v>2481</v>
      </c>
      <c r="I80" s="41">
        <v>3.9146999999999998</v>
      </c>
      <c r="J80" s="43">
        <v>5.0526</v>
      </c>
    </row>
    <row r="81" spans="1:10">
      <c r="A81" s="101">
        <v>370</v>
      </c>
      <c r="B81" s="23">
        <v>21.03</v>
      </c>
      <c r="C81" s="25">
        <v>2.2130000000000001E-3</v>
      </c>
      <c r="D81" s="109">
        <v>4.9249999999999997E-3</v>
      </c>
      <c r="E81" s="38">
        <v>1844</v>
      </c>
      <c r="F81" s="37">
        <v>2228.5</v>
      </c>
      <c r="G81" s="38">
        <v>1890.5</v>
      </c>
      <c r="H81" s="37">
        <v>2332.1</v>
      </c>
      <c r="I81" s="41">
        <v>4.1105999999999998</v>
      </c>
      <c r="J81" s="43">
        <v>4.7971000000000004</v>
      </c>
    </row>
    <row r="82" spans="1:10" ht="15.75" thickBot="1">
      <c r="A82" s="102">
        <v>374.14</v>
      </c>
      <c r="B82" s="24">
        <v>22.09</v>
      </c>
      <c r="C82" s="104">
        <v>3.1549999999999998E-3</v>
      </c>
      <c r="D82" s="110">
        <v>3.1549999999999998E-3</v>
      </c>
      <c r="E82" s="39">
        <v>2029.6</v>
      </c>
      <c r="F82" s="40">
        <v>2029.6</v>
      </c>
      <c r="G82" s="39">
        <v>2099.3000000000002</v>
      </c>
      <c r="H82" s="40">
        <v>2099.3000000000002</v>
      </c>
      <c r="I82" s="113">
        <v>4.4298000000000002</v>
      </c>
      <c r="J82" s="45">
        <v>4.4298000000000002</v>
      </c>
    </row>
  </sheetData>
  <mergeCells count="4">
    <mergeCell ref="G3:H3"/>
    <mergeCell ref="I3:J3"/>
    <mergeCell ref="C3:D3"/>
    <mergeCell ref="E3:F3"/>
  </mergeCells>
  <phoneticPr fontId="14" type="noConversion"/>
  <printOptions horizontalCentered="1" verticalCentered="1"/>
  <pageMargins left="0.11811023622047245" right="0.11811023622047245" top="0.15748031496062992" bottom="0.19685039370078741" header="0" footer="0"/>
  <pageSetup paperSize="9" scale="65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>
  <sheetPr enableFormatConditionsCalculation="0">
    <pageSetUpPr fitToPage="1"/>
  </sheetPr>
  <dimension ref="A1:U213"/>
  <sheetViews>
    <sheetView workbookViewId="0">
      <selection activeCell="A28" sqref="A28:XFD28"/>
    </sheetView>
  </sheetViews>
  <sheetFormatPr defaultColWidth="8.85546875" defaultRowHeight="15"/>
  <cols>
    <col min="1" max="1" width="7.140625" customWidth="1"/>
    <col min="5" max="5" width="10.42578125" bestFit="1" customWidth="1"/>
    <col min="6" max="6" width="10.42578125" customWidth="1"/>
    <col min="9" max="9" width="10.42578125" bestFit="1" customWidth="1"/>
    <col min="13" max="13" width="10.42578125" bestFit="1" customWidth="1"/>
  </cols>
  <sheetData>
    <row r="1" spans="1:13" ht="18">
      <c r="A1" s="11" t="s">
        <v>46</v>
      </c>
    </row>
    <row r="2" spans="1:13" ht="15.75" thickBot="1">
      <c r="A2" s="128"/>
      <c r="C2" s="128"/>
    </row>
    <row r="3" spans="1:13">
      <c r="A3" s="356" t="s">
        <v>32</v>
      </c>
      <c r="B3" s="353" t="s">
        <v>43</v>
      </c>
      <c r="C3" s="355"/>
      <c r="D3" s="355"/>
      <c r="E3" s="354"/>
      <c r="F3" s="353" t="s">
        <v>44</v>
      </c>
      <c r="G3" s="355"/>
      <c r="H3" s="355"/>
      <c r="I3" s="355"/>
      <c r="J3" s="353" t="s">
        <v>45</v>
      </c>
      <c r="K3" s="355"/>
      <c r="L3" s="355"/>
      <c r="M3" s="354"/>
    </row>
    <row r="4" spans="1:13">
      <c r="A4" s="357"/>
      <c r="B4" s="29" t="s">
        <v>34</v>
      </c>
      <c r="C4" s="12" t="s">
        <v>35</v>
      </c>
      <c r="D4" s="12" t="s">
        <v>36</v>
      </c>
      <c r="E4" s="30" t="s">
        <v>37</v>
      </c>
      <c r="F4" s="29" t="s">
        <v>34</v>
      </c>
      <c r="G4" s="12" t="s">
        <v>35</v>
      </c>
      <c r="H4" s="12" t="s">
        <v>36</v>
      </c>
      <c r="I4" s="116" t="s">
        <v>37</v>
      </c>
      <c r="J4" s="29" t="s">
        <v>34</v>
      </c>
      <c r="K4" s="12" t="s">
        <v>35</v>
      </c>
      <c r="L4" s="12" t="s">
        <v>36</v>
      </c>
      <c r="M4" s="30" t="s">
        <v>37</v>
      </c>
    </row>
    <row r="5" spans="1:13" ht="18" thickBot="1">
      <c r="A5" s="89" t="s">
        <v>6</v>
      </c>
      <c r="B5" s="64" t="s">
        <v>24</v>
      </c>
      <c r="C5" s="85" t="s">
        <v>12</v>
      </c>
      <c r="D5" s="85" t="s">
        <v>12</v>
      </c>
      <c r="E5" s="65" t="s">
        <v>25</v>
      </c>
      <c r="F5" s="64" t="s">
        <v>24</v>
      </c>
      <c r="G5" s="85" t="s">
        <v>12</v>
      </c>
      <c r="H5" s="85" t="s">
        <v>12</v>
      </c>
      <c r="I5" s="93" t="s">
        <v>25</v>
      </c>
      <c r="J5" s="64" t="s">
        <v>24</v>
      </c>
      <c r="K5" s="85" t="s">
        <v>12</v>
      </c>
      <c r="L5" s="85" t="s">
        <v>12</v>
      </c>
      <c r="M5" s="65" t="s">
        <v>25</v>
      </c>
    </row>
    <row r="6" spans="1:13">
      <c r="A6" s="155" t="s">
        <v>33</v>
      </c>
      <c r="B6" s="156">
        <v>14.673999999999999</v>
      </c>
      <c r="C6" s="148">
        <v>2437.9</v>
      </c>
      <c r="D6" s="148">
        <v>2584.6999999999998</v>
      </c>
      <c r="E6" s="157">
        <v>8.1501999999999999</v>
      </c>
      <c r="F6" s="147">
        <v>3.24</v>
      </c>
      <c r="G6" s="150">
        <v>2483.9</v>
      </c>
      <c r="H6" s="150">
        <v>2645.9</v>
      </c>
      <c r="I6" s="149">
        <v>7.5938999999999997</v>
      </c>
      <c r="J6" s="151">
        <v>1.694</v>
      </c>
      <c r="K6" s="152">
        <v>2506.1</v>
      </c>
      <c r="L6" s="153">
        <v>2675.5</v>
      </c>
      <c r="M6" s="154">
        <v>7.3593999999999999</v>
      </c>
    </row>
    <row r="7" spans="1:13">
      <c r="A7" s="101">
        <v>50</v>
      </c>
      <c r="B7" s="142">
        <v>14.869</v>
      </c>
      <c r="C7" s="14">
        <v>2443.9</v>
      </c>
      <c r="D7" s="14">
        <v>2592.6</v>
      </c>
      <c r="E7" s="43">
        <v>8.1748999999999992</v>
      </c>
      <c r="F7" s="95" t="s">
        <v>0</v>
      </c>
      <c r="G7" s="16" t="s">
        <v>0</v>
      </c>
      <c r="H7" s="16" t="s">
        <v>0</v>
      </c>
      <c r="I7" s="138"/>
      <c r="J7" s="144"/>
      <c r="K7" s="130" t="s">
        <v>0</v>
      </c>
      <c r="L7" s="131" t="s">
        <v>0</v>
      </c>
      <c r="M7" s="132"/>
    </row>
    <row r="8" spans="1:13">
      <c r="A8" s="101">
        <v>100</v>
      </c>
      <c r="B8" s="142">
        <v>17.196000000000002</v>
      </c>
      <c r="C8" s="14">
        <v>2515.5</v>
      </c>
      <c r="D8" s="14">
        <v>2687.5</v>
      </c>
      <c r="E8" s="43">
        <v>8.4479000000000006</v>
      </c>
      <c r="F8" s="142">
        <v>3.4180000000000001</v>
      </c>
      <c r="G8" s="16">
        <v>2511.6</v>
      </c>
      <c r="H8" s="14">
        <v>2682.5</v>
      </c>
      <c r="I8" s="138">
        <v>7.6947000000000001</v>
      </c>
      <c r="J8" s="144">
        <v>1.6958</v>
      </c>
      <c r="K8" s="130">
        <v>2506.6999999999998</v>
      </c>
      <c r="L8" s="131">
        <v>2676.2</v>
      </c>
      <c r="M8" s="132">
        <v>7.3613999999999997</v>
      </c>
    </row>
    <row r="9" spans="1:13">
      <c r="A9" s="101">
        <v>150</v>
      </c>
      <c r="B9" s="142">
        <v>19.512</v>
      </c>
      <c r="C9" s="14">
        <v>2587.9</v>
      </c>
      <c r="D9" s="14">
        <v>2783</v>
      </c>
      <c r="E9" s="43">
        <v>8.6882000000000001</v>
      </c>
      <c r="F9" s="142">
        <v>3.8889999999999998</v>
      </c>
      <c r="G9" s="16">
        <v>2585.6</v>
      </c>
      <c r="H9" s="14">
        <v>2780.1</v>
      </c>
      <c r="I9" s="138">
        <v>7.9401000000000002</v>
      </c>
      <c r="J9" s="144">
        <v>1.9363999999999999</v>
      </c>
      <c r="K9" s="130">
        <v>2582.8000000000002</v>
      </c>
      <c r="L9" s="131">
        <v>2776.4</v>
      </c>
      <c r="M9" s="132">
        <v>7.6143000000000001</v>
      </c>
    </row>
    <row r="10" spans="1:13">
      <c r="A10" s="101">
        <v>200</v>
      </c>
      <c r="B10" s="142">
        <v>21.824999999999999</v>
      </c>
      <c r="C10" s="14">
        <v>2661.3</v>
      </c>
      <c r="D10" s="14">
        <v>2879.5</v>
      </c>
      <c r="E10" s="43">
        <v>8.9038000000000004</v>
      </c>
      <c r="F10" s="142">
        <v>4.3559999999999999</v>
      </c>
      <c r="G10" s="16">
        <v>2659.9</v>
      </c>
      <c r="H10" s="14">
        <v>2877.7</v>
      </c>
      <c r="I10" s="138">
        <v>8.1579999999999995</v>
      </c>
      <c r="J10" s="140">
        <v>2.1720000000000002</v>
      </c>
      <c r="K10" s="130">
        <v>2658.1</v>
      </c>
      <c r="L10" s="131">
        <v>2875.3</v>
      </c>
      <c r="M10" s="132">
        <v>7.8342999999999998</v>
      </c>
    </row>
    <row r="11" spans="1:13">
      <c r="A11" s="101">
        <v>250</v>
      </c>
      <c r="B11" s="142">
        <v>24.135999999999999</v>
      </c>
      <c r="C11" s="14">
        <v>2736</v>
      </c>
      <c r="D11" s="14">
        <v>2977.3</v>
      </c>
      <c r="E11" s="43">
        <v>9.1001999999999992</v>
      </c>
      <c r="F11" s="142">
        <v>4.82</v>
      </c>
      <c r="G11" s="16">
        <v>2735</v>
      </c>
      <c r="H11" s="14">
        <v>2976</v>
      </c>
      <c r="I11" s="138">
        <v>8.3556000000000008</v>
      </c>
      <c r="J11" s="140">
        <v>2.4060000000000001</v>
      </c>
      <c r="K11" s="130">
        <v>2733.7</v>
      </c>
      <c r="L11" s="131">
        <v>2974.3</v>
      </c>
      <c r="M11" s="132">
        <v>8.0333000000000006</v>
      </c>
    </row>
    <row r="12" spans="1:13">
      <c r="A12" s="101">
        <v>300</v>
      </c>
      <c r="B12" s="142">
        <v>26.445</v>
      </c>
      <c r="C12" s="14">
        <v>2812.1</v>
      </c>
      <c r="D12" s="14">
        <v>3076.5</v>
      </c>
      <c r="E12" s="43">
        <v>9.2812999999999999</v>
      </c>
      <c r="F12" s="142">
        <v>5.2839999999999998</v>
      </c>
      <c r="G12" s="16">
        <v>2811.3</v>
      </c>
      <c r="H12" s="14">
        <v>3075.5</v>
      </c>
      <c r="I12" s="138">
        <v>8.5373000000000001</v>
      </c>
      <c r="J12" s="140">
        <v>2.6389999999999998</v>
      </c>
      <c r="K12" s="130">
        <v>2810.4</v>
      </c>
      <c r="L12" s="131">
        <v>3074.3</v>
      </c>
      <c r="M12" s="132">
        <v>8.2157999999999998</v>
      </c>
    </row>
    <row r="13" spans="1:13">
      <c r="A13" s="101">
        <v>400</v>
      </c>
      <c r="B13" s="142">
        <v>31.062999999999999</v>
      </c>
      <c r="C13" s="14">
        <v>2968.9</v>
      </c>
      <c r="D13" s="14">
        <v>3279.6</v>
      </c>
      <c r="E13" s="43">
        <v>9.6076999999999995</v>
      </c>
      <c r="F13" s="142">
        <v>6.2089999999999996</v>
      </c>
      <c r="G13" s="16">
        <v>2968.5</v>
      </c>
      <c r="H13" s="14">
        <v>3278.9</v>
      </c>
      <c r="I13" s="138">
        <v>8.8642000000000003</v>
      </c>
      <c r="J13" s="140">
        <v>3.1030000000000002</v>
      </c>
      <c r="K13" s="130">
        <v>2967.9</v>
      </c>
      <c r="L13" s="131">
        <v>3278.2</v>
      </c>
      <c r="M13" s="132">
        <v>8.5434999999999999</v>
      </c>
    </row>
    <row r="14" spans="1:13">
      <c r="A14" s="101">
        <v>500</v>
      </c>
      <c r="B14" s="142">
        <v>35.679000000000002</v>
      </c>
      <c r="C14" s="14">
        <v>3132.3</v>
      </c>
      <c r="D14" s="14">
        <v>3489.1</v>
      </c>
      <c r="E14" s="43">
        <v>9.8978000000000002</v>
      </c>
      <c r="F14" s="142">
        <v>7.1340000000000003</v>
      </c>
      <c r="G14" s="16">
        <v>3132</v>
      </c>
      <c r="H14" s="14">
        <v>3488.7</v>
      </c>
      <c r="I14" s="138">
        <v>9.1546000000000003</v>
      </c>
      <c r="J14" s="140">
        <v>3.5649999999999999</v>
      </c>
      <c r="K14" s="130">
        <v>3131.6</v>
      </c>
      <c r="L14" s="131">
        <v>3488.1</v>
      </c>
      <c r="M14" s="132">
        <v>8.8341999999999992</v>
      </c>
    </row>
    <row r="15" spans="1:13">
      <c r="A15" s="101">
        <v>600</v>
      </c>
      <c r="B15" s="142">
        <v>40.295000000000002</v>
      </c>
      <c r="C15" s="14">
        <v>3302.5</v>
      </c>
      <c r="D15" s="14">
        <v>3705.4</v>
      </c>
      <c r="E15" s="43">
        <v>10.1608</v>
      </c>
      <c r="F15" s="142">
        <v>8.0570000000000004</v>
      </c>
      <c r="G15" s="16">
        <v>3302.2</v>
      </c>
      <c r="H15" s="14">
        <v>3705.1</v>
      </c>
      <c r="I15" s="138">
        <v>9.4177999999999997</v>
      </c>
      <c r="J15" s="140">
        <v>4.0279999999999996</v>
      </c>
      <c r="K15" s="130">
        <v>3301.9</v>
      </c>
      <c r="L15" s="131">
        <v>3704.4</v>
      </c>
      <c r="M15" s="132">
        <v>9.0975999999999999</v>
      </c>
    </row>
    <row r="16" spans="1:13">
      <c r="A16" s="101">
        <v>700</v>
      </c>
      <c r="B16" s="142">
        <v>44.911000000000001</v>
      </c>
      <c r="C16" s="14">
        <v>3479.6</v>
      </c>
      <c r="D16" s="14">
        <v>3928.7</v>
      </c>
      <c r="E16" s="43">
        <v>10.402799999999999</v>
      </c>
      <c r="F16" s="142">
        <v>8.9809999999999999</v>
      </c>
      <c r="G16" s="16">
        <v>3479.4</v>
      </c>
      <c r="H16" s="14">
        <v>3928.5</v>
      </c>
      <c r="I16" s="138">
        <v>9.6599000000000004</v>
      </c>
      <c r="J16" s="145">
        <v>4.49</v>
      </c>
      <c r="K16" s="130">
        <v>3479.2</v>
      </c>
      <c r="L16" s="131">
        <v>3928.2</v>
      </c>
      <c r="M16" s="132">
        <v>9.3398000000000003</v>
      </c>
    </row>
    <row r="17" spans="1:14">
      <c r="A17" s="101">
        <v>800</v>
      </c>
      <c r="B17" s="142">
        <v>49.526000000000003</v>
      </c>
      <c r="C17" s="14">
        <v>3663.8</v>
      </c>
      <c r="D17" s="14">
        <v>4159</v>
      </c>
      <c r="E17" s="43">
        <v>10.6281</v>
      </c>
      <c r="F17" s="142">
        <v>9.9039999999999999</v>
      </c>
      <c r="G17" s="16">
        <v>3663.6</v>
      </c>
      <c r="H17" s="14">
        <v>4158.8999999999996</v>
      </c>
      <c r="I17" s="138">
        <v>9.8851999999999993</v>
      </c>
      <c r="J17" s="140">
        <v>4.952</v>
      </c>
      <c r="K17" s="130">
        <v>3663.5</v>
      </c>
      <c r="L17" s="131">
        <v>4158.6000000000004</v>
      </c>
      <c r="M17" s="132">
        <v>9.5652000000000008</v>
      </c>
    </row>
    <row r="18" spans="1:14">
      <c r="A18" s="101">
        <v>900</v>
      </c>
      <c r="B18" s="142">
        <v>54.140999999999998</v>
      </c>
      <c r="C18" s="14">
        <v>3855</v>
      </c>
      <c r="D18" s="14">
        <v>4396.3999999999996</v>
      </c>
      <c r="E18" s="43">
        <v>10.839600000000001</v>
      </c>
      <c r="F18" s="142">
        <v>10.827999999999999</v>
      </c>
      <c r="G18" s="16">
        <v>3854.9</v>
      </c>
      <c r="H18" s="14">
        <v>4396.3</v>
      </c>
      <c r="I18" s="138">
        <v>10.0967</v>
      </c>
      <c r="J18" s="140">
        <v>5.4139999999999997</v>
      </c>
      <c r="K18" s="130">
        <v>3854.8</v>
      </c>
      <c r="L18" s="131">
        <v>4396.1000000000004</v>
      </c>
      <c r="M18" s="132">
        <v>9.7766999999999999</v>
      </c>
    </row>
    <row r="19" spans="1:14">
      <c r="A19" s="101">
        <v>1000</v>
      </c>
      <c r="B19" s="142">
        <v>58.756999999999998</v>
      </c>
      <c r="C19" s="14">
        <v>4053</v>
      </c>
      <c r="D19" s="14">
        <v>4640.6000000000004</v>
      </c>
      <c r="E19" s="43">
        <v>11.039300000000001</v>
      </c>
      <c r="F19" s="142">
        <v>11.750999999999999</v>
      </c>
      <c r="G19" s="16">
        <v>4052.9</v>
      </c>
      <c r="H19" s="14">
        <v>4640.5</v>
      </c>
      <c r="I19" s="138">
        <v>10.2964</v>
      </c>
      <c r="J19" s="140">
        <v>5.875</v>
      </c>
      <c r="K19" s="130">
        <v>4052.8</v>
      </c>
      <c r="L19" s="131">
        <v>4640.3</v>
      </c>
      <c r="M19" s="132">
        <v>9.9763999999999999</v>
      </c>
    </row>
    <row r="20" spans="1:14">
      <c r="A20" s="101">
        <v>1100</v>
      </c>
      <c r="B20" s="142">
        <v>63.372</v>
      </c>
      <c r="C20" s="14">
        <v>4257.5</v>
      </c>
      <c r="D20" s="14">
        <v>4891.2</v>
      </c>
      <c r="E20" s="43">
        <v>11.2287</v>
      </c>
      <c r="F20" s="142">
        <v>12.673999999999999</v>
      </c>
      <c r="G20" s="16">
        <v>4257.3999999999996</v>
      </c>
      <c r="H20" s="14">
        <v>4891.1000000000004</v>
      </c>
      <c r="I20" s="138">
        <v>10.485900000000001</v>
      </c>
      <c r="J20" s="140">
        <v>6.3369999999999997</v>
      </c>
      <c r="K20" s="130">
        <v>4257.3</v>
      </c>
      <c r="L20" s="131">
        <v>4891</v>
      </c>
      <c r="M20" s="132">
        <v>10.165900000000001</v>
      </c>
    </row>
    <row r="21" spans="1:14">
      <c r="A21" s="101">
        <v>1200</v>
      </c>
      <c r="B21" s="142">
        <v>67.986999999999995</v>
      </c>
      <c r="C21" s="14">
        <v>4467.8999999999996</v>
      </c>
      <c r="D21" s="14">
        <v>5147.8</v>
      </c>
      <c r="E21" s="43">
        <v>11.4091</v>
      </c>
      <c r="F21" s="142">
        <v>13.597</v>
      </c>
      <c r="G21" s="16">
        <v>4467.8</v>
      </c>
      <c r="H21" s="14">
        <v>5147.7</v>
      </c>
      <c r="I21" s="138">
        <v>10.6662</v>
      </c>
      <c r="J21" s="140">
        <v>6.7990000000000004</v>
      </c>
      <c r="K21" s="130">
        <v>4467.7</v>
      </c>
      <c r="L21" s="131">
        <v>5147.6000000000004</v>
      </c>
      <c r="M21" s="132">
        <v>10.346299999999999</v>
      </c>
    </row>
    <row r="22" spans="1:14" ht="15.75" thickBot="1">
      <c r="A22" s="102">
        <v>1300</v>
      </c>
      <c r="B22" s="143">
        <v>72.602000000000004</v>
      </c>
      <c r="C22" s="98">
        <v>4683.7</v>
      </c>
      <c r="D22" s="98">
        <v>5409.7</v>
      </c>
      <c r="E22" s="45">
        <v>11.581099999999999</v>
      </c>
      <c r="F22" s="143">
        <v>14.521000000000001</v>
      </c>
      <c r="G22" s="97">
        <v>4683.6000000000004</v>
      </c>
      <c r="H22" s="98">
        <v>5409.6</v>
      </c>
      <c r="I22" s="139">
        <v>10.838200000000001</v>
      </c>
      <c r="J22" s="146">
        <v>7.26</v>
      </c>
      <c r="K22" s="141">
        <v>4683.5</v>
      </c>
      <c r="L22" s="133">
        <v>5409.5</v>
      </c>
      <c r="M22" s="134">
        <v>10.5183</v>
      </c>
    </row>
    <row r="23" spans="1:14">
      <c r="A23" s="356" t="s">
        <v>32</v>
      </c>
      <c r="B23" s="353" t="s">
        <v>42</v>
      </c>
      <c r="C23" s="355"/>
      <c r="D23" s="355"/>
      <c r="E23" s="355"/>
      <c r="F23" s="353" t="s">
        <v>41</v>
      </c>
      <c r="G23" s="355"/>
      <c r="H23" s="355"/>
      <c r="I23" s="355"/>
      <c r="J23" s="353" t="s">
        <v>135</v>
      </c>
      <c r="K23" s="355"/>
      <c r="L23" s="355"/>
      <c r="M23" s="354"/>
    </row>
    <row r="24" spans="1:14">
      <c r="A24" s="357"/>
      <c r="B24" s="29" t="s">
        <v>34</v>
      </c>
      <c r="C24" s="12" t="s">
        <v>35</v>
      </c>
      <c r="D24" s="12" t="s">
        <v>36</v>
      </c>
      <c r="E24" s="116" t="s">
        <v>37</v>
      </c>
      <c r="F24" s="29" t="s">
        <v>34</v>
      </c>
      <c r="G24" s="12" t="s">
        <v>35</v>
      </c>
      <c r="H24" s="12" t="s">
        <v>36</v>
      </c>
      <c r="I24" s="116" t="s">
        <v>37</v>
      </c>
      <c r="J24" s="29" t="s">
        <v>34</v>
      </c>
      <c r="K24" s="12" t="s">
        <v>35</v>
      </c>
      <c r="L24" s="12" t="s">
        <v>36</v>
      </c>
      <c r="M24" s="30" t="s">
        <v>37</v>
      </c>
    </row>
    <row r="25" spans="1:14" ht="18" thickBot="1">
      <c r="A25" s="78" t="s">
        <v>6</v>
      </c>
      <c r="B25" s="79" t="s">
        <v>24</v>
      </c>
      <c r="C25" s="88" t="s">
        <v>12</v>
      </c>
      <c r="D25" s="88" t="s">
        <v>12</v>
      </c>
      <c r="E25" s="162" t="s">
        <v>25</v>
      </c>
      <c r="F25" s="79" t="s">
        <v>24</v>
      </c>
      <c r="G25" s="88" t="s">
        <v>12</v>
      </c>
      <c r="H25" s="88" t="s">
        <v>12</v>
      </c>
      <c r="I25" s="162" t="s">
        <v>25</v>
      </c>
      <c r="J25" s="64" t="s">
        <v>24</v>
      </c>
      <c r="K25" s="85" t="s">
        <v>12</v>
      </c>
      <c r="L25" s="85" t="s">
        <v>12</v>
      </c>
      <c r="M25" s="65" t="s">
        <v>25</v>
      </c>
    </row>
    <row r="26" spans="1:14" s="129" customFormat="1">
      <c r="A26" s="160" t="s">
        <v>33</v>
      </c>
      <c r="B26" s="135">
        <v>0.88570000000000004</v>
      </c>
      <c r="C26" s="136">
        <v>2529.5</v>
      </c>
      <c r="D26" s="136">
        <v>2706.7</v>
      </c>
      <c r="E26" s="137">
        <v>7.1272000000000002</v>
      </c>
      <c r="F26" s="163">
        <v>0.60580000000000001</v>
      </c>
      <c r="G26" s="136">
        <v>2543.6</v>
      </c>
      <c r="H26" s="136">
        <v>2725.3</v>
      </c>
      <c r="I26" s="137">
        <v>6.9919000000000002</v>
      </c>
      <c r="J26" s="167">
        <v>0.46250000000000002</v>
      </c>
      <c r="K26" s="153">
        <v>2553.6</v>
      </c>
      <c r="L26" s="152">
        <v>2738.6</v>
      </c>
      <c r="M26" s="154">
        <v>6.8959000000000001</v>
      </c>
    </row>
    <row r="27" spans="1:14">
      <c r="A27" s="23">
        <v>150</v>
      </c>
      <c r="B27" s="95">
        <v>0.95960000000000001</v>
      </c>
      <c r="C27" s="14">
        <v>2576.9</v>
      </c>
      <c r="D27" s="14">
        <v>2768.8</v>
      </c>
      <c r="E27" s="138">
        <v>7.2794999999999996</v>
      </c>
      <c r="F27" s="56">
        <v>0.63390000000000002</v>
      </c>
      <c r="G27" s="14">
        <v>2570.8000000000002</v>
      </c>
      <c r="H27" s="14">
        <v>2761</v>
      </c>
      <c r="I27" s="138">
        <v>7.0777999999999999</v>
      </c>
      <c r="J27" s="165">
        <v>0.4708</v>
      </c>
      <c r="K27" s="131">
        <v>2564.5</v>
      </c>
      <c r="L27" s="130">
        <v>2752.8</v>
      </c>
      <c r="M27" s="132">
        <v>6.9298999999999999</v>
      </c>
      <c r="N27" s="129"/>
    </row>
    <row r="28" spans="1:14">
      <c r="A28" s="23">
        <v>200</v>
      </c>
      <c r="B28" s="42">
        <v>1.0803</v>
      </c>
      <c r="C28" s="14">
        <v>2654.4</v>
      </c>
      <c r="D28" s="14">
        <v>2870.5</v>
      </c>
      <c r="E28" s="138">
        <v>7.5065999999999997</v>
      </c>
      <c r="F28" s="56">
        <v>0.71630000000000005</v>
      </c>
      <c r="G28" s="14">
        <v>2650.7</v>
      </c>
      <c r="H28" s="14">
        <v>2865.6</v>
      </c>
      <c r="I28" s="138">
        <v>7.3114999999999997</v>
      </c>
      <c r="J28" s="165">
        <v>0.53420000000000001</v>
      </c>
      <c r="K28" s="131">
        <v>2646.8</v>
      </c>
      <c r="L28" s="130">
        <v>2860.5</v>
      </c>
      <c r="M28" s="132">
        <v>7.1706000000000003</v>
      </c>
      <c r="N28" s="129"/>
    </row>
    <row r="29" spans="1:14">
      <c r="A29" s="23">
        <v>250</v>
      </c>
      <c r="B29" s="42">
        <v>1.1988000000000001</v>
      </c>
      <c r="C29" s="14">
        <v>2731.2</v>
      </c>
      <c r="D29" s="14">
        <v>2971</v>
      </c>
      <c r="E29" s="138">
        <v>7.7085999999999997</v>
      </c>
      <c r="F29" s="56">
        <v>0.7964</v>
      </c>
      <c r="G29" s="14">
        <v>2728.7</v>
      </c>
      <c r="H29" s="14">
        <v>2967.6</v>
      </c>
      <c r="I29" s="138">
        <v>7.5166000000000004</v>
      </c>
      <c r="J29" s="165">
        <v>0.59509999999999996</v>
      </c>
      <c r="K29" s="131">
        <v>2726.1</v>
      </c>
      <c r="L29" s="130">
        <v>2964.2</v>
      </c>
      <c r="M29" s="132">
        <v>7.3788999999999998</v>
      </c>
      <c r="N29" s="129"/>
    </row>
    <row r="30" spans="1:14">
      <c r="A30" s="23">
        <v>300</v>
      </c>
      <c r="B30" s="42">
        <v>1.3162</v>
      </c>
      <c r="C30" s="14">
        <v>2808.6</v>
      </c>
      <c r="D30" s="14">
        <v>3071.8</v>
      </c>
      <c r="E30" s="138">
        <v>7.8925999999999998</v>
      </c>
      <c r="F30" s="56">
        <v>0.87529999999999997</v>
      </c>
      <c r="G30" s="14">
        <v>2806.7</v>
      </c>
      <c r="H30" s="14">
        <v>3069.3</v>
      </c>
      <c r="I30" s="138">
        <v>7.7022000000000004</v>
      </c>
      <c r="J30" s="165">
        <v>0.65480000000000005</v>
      </c>
      <c r="K30" s="131">
        <v>2804.8</v>
      </c>
      <c r="L30" s="130">
        <v>3066.8</v>
      </c>
      <c r="M30" s="132">
        <v>7.5662000000000003</v>
      </c>
      <c r="N30" s="129"/>
    </row>
    <row r="31" spans="1:14">
      <c r="A31" s="23">
        <v>400</v>
      </c>
      <c r="B31" s="42">
        <v>1.5492999999999999</v>
      </c>
      <c r="C31" s="14">
        <v>2966.7</v>
      </c>
      <c r="D31" s="14">
        <v>3276.6</v>
      </c>
      <c r="E31" s="138">
        <v>8.2218</v>
      </c>
      <c r="F31" s="56">
        <v>1.0315000000000001</v>
      </c>
      <c r="G31" s="14">
        <v>2965.6</v>
      </c>
      <c r="H31" s="14">
        <v>3275</v>
      </c>
      <c r="I31" s="138">
        <v>8.0329999999999995</v>
      </c>
      <c r="J31" s="165">
        <v>0.77259999999999995</v>
      </c>
      <c r="K31" s="131">
        <v>2964.4</v>
      </c>
      <c r="L31" s="130">
        <v>3273.4</v>
      </c>
      <c r="M31" s="132">
        <v>7.8985000000000003</v>
      </c>
      <c r="N31" s="129"/>
    </row>
    <row r="32" spans="1:14">
      <c r="A32" s="23">
        <v>500</v>
      </c>
      <c r="B32" s="42">
        <v>1.7814000000000001</v>
      </c>
      <c r="C32" s="14">
        <v>3130.8</v>
      </c>
      <c r="D32" s="14">
        <v>3487.1</v>
      </c>
      <c r="E32" s="138">
        <v>8.5132999999999992</v>
      </c>
      <c r="F32" s="56">
        <v>1.1867000000000001</v>
      </c>
      <c r="G32" s="14">
        <v>3130</v>
      </c>
      <c r="H32" s="14">
        <v>3486</v>
      </c>
      <c r="I32" s="138">
        <v>8.3251000000000008</v>
      </c>
      <c r="J32" s="165">
        <v>0.88929999999999998</v>
      </c>
      <c r="K32" s="131">
        <v>3129.2</v>
      </c>
      <c r="L32" s="130">
        <v>3484.9</v>
      </c>
      <c r="M32" s="132">
        <v>8.1913</v>
      </c>
      <c r="N32" s="129"/>
    </row>
    <row r="33" spans="1:14">
      <c r="A33" s="23">
        <v>600</v>
      </c>
      <c r="B33" s="142">
        <v>2.0129999999999999</v>
      </c>
      <c r="C33" s="14">
        <v>3301.4</v>
      </c>
      <c r="D33" s="14">
        <v>3704</v>
      </c>
      <c r="E33" s="138">
        <v>8.7769999999999992</v>
      </c>
      <c r="F33" s="56">
        <v>1.3413999999999999</v>
      </c>
      <c r="G33" s="14">
        <v>3300.8</v>
      </c>
      <c r="H33" s="14">
        <v>3703.2</v>
      </c>
      <c r="I33" s="138">
        <v>8.5891999999999999</v>
      </c>
      <c r="J33" s="165">
        <v>1.0055000000000001</v>
      </c>
      <c r="K33" s="131">
        <v>3300.2</v>
      </c>
      <c r="L33" s="130">
        <v>3702.4</v>
      </c>
      <c r="M33" s="132">
        <v>8.4558</v>
      </c>
      <c r="N33" s="129"/>
    </row>
    <row r="34" spans="1:14">
      <c r="A34" s="23">
        <v>700</v>
      </c>
      <c r="B34" s="142">
        <v>2.2440000000000002</v>
      </c>
      <c r="C34" s="14">
        <v>3478.8</v>
      </c>
      <c r="D34" s="14">
        <v>3927.6</v>
      </c>
      <c r="E34" s="138">
        <v>9.0193999999999992</v>
      </c>
      <c r="F34" s="56">
        <v>1.4957</v>
      </c>
      <c r="G34" s="14">
        <v>3478.4</v>
      </c>
      <c r="H34" s="14">
        <v>3927.1</v>
      </c>
      <c r="I34" s="138">
        <v>8.8318999999999992</v>
      </c>
      <c r="J34" s="165">
        <v>1.1214999999999999</v>
      </c>
      <c r="K34" s="131">
        <v>3477.9</v>
      </c>
      <c r="L34" s="130">
        <v>3926.5</v>
      </c>
      <c r="M34" s="132">
        <v>8.6987000000000005</v>
      </c>
      <c r="N34" s="129"/>
    </row>
    <row r="35" spans="1:14">
      <c r="A35" s="23">
        <v>800</v>
      </c>
      <c r="B35" s="142">
        <v>2.4750000000000001</v>
      </c>
      <c r="C35" s="14">
        <v>3663.1</v>
      </c>
      <c r="D35" s="14">
        <v>4158.2</v>
      </c>
      <c r="E35" s="138">
        <v>9.2448999999999995</v>
      </c>
      <c r="F35" s="56">
        <v>1.6498999999999999</v>
      </c>
      <c r="G35" s="14">
        <v>3662.9</v>
      </c>
      <c r="H35" s="14">
        <v>4157.8</v>
      </c>
      <c r="I35" s="138">
        <v>9.0576000000000008</v>
      </c>
      <c r="J35" s="165">
        <v>1.2372000000000001</v>
      </c>
      <c r="K35" s="131">
        <v>3662.4</v>
      </c>
      <c r="L35" s="130">
        <v>4157.3</v>
      </c>
      <c r="M35" s="132">
        <v>8.9244000000000003</v>
      </c>
      <c r="N35" s="129"/>
    </row>
    <row r="36" spans="1:14">
      <c r="A36" s="23">
        <v>900</v>
      </c>
      <c r="B36" s="142">
        <v>2.7050000000000001</v>
      </c>
      <c r="C36" s="14">
        <v>3854.5</v>
      </c>
      <c r="D36" s="14">
        <v>4395.8</v>
      </c>
      <c r="E36" s="138">
        <v>9.4565999999999999</v>
      </c>
      <c r="F36" s="56">
        <v>1.8041</v>
      </c>
      <c r="G36" s="14">
        <v>3854.2</v>
      </c>
      <c r="H36" s="14">
        <v>4395.3999999999996</v>
      </c>
      <c r="I36" s="138">
        <v>9.2691999999999997</v>
      </c>
      <c r="J36" s="165">
        <v>1.3529</v>
      </c>
      <c r="K36" s="131">
        <v>3853.9</v>
      </c>
      <c r="L36" s="130">
        <v>4395.1000000000004</v>
      </c>
      <c r="M36" s="132">
        <v>9.1362000000000005</v>
      </c>
      <c r="N36" s="129"/>
    </row>
    <row r="37" spans="1:14">
      <c r="A37" s="23">
        <v>1000</v>
      </c>
      <c r="B37" s="142">
        <v>2.9369999999999998</v>
      </c>
      <c r="C37" s="14">
        <v>4052.5</v>
      </c>
      <c r="D37" s="14">
        <v>4640</v>
      </c>
      <c r="E37" s="138">
        <v>9.6562999999999999</v>
      </c>
      <c r="F37" s="56">
        <v>1.9581</v>
      </c>
      <c r="G37" s="14">
        <v>4052.3</v>
      </c>
      <c r="H37" s="14">
        <v>4639.7</v>
      </c>
      <c r="I37" s="138">
        <v>9.4689999999999994</v>
      </c>
      <c r="J37" s="165">
        <v>1.4684999999999999</v>
      </c>
      <c r="K37" s="131">
        <v>4052</v>
      </c>
      <c r="L37" s="130">
        <v>4639.3999999999996</v>
      </c>
      <c r="M37" s="132">
        <v>9.3360000000000003</v>
      </c>
      <c r="N37" s="129"/>
    </row>
    <row r="38" spans="1:14">
      <c r="A38" s="23">
        <v>1100</v>
      </c>
      <c r="B38" s="142">
        <v>3.1680000000000001</v>
      </c>
      <c r="C38" s="14">
        <v>4257</v>
      </c>
      <c r="D38" s="14">
        <v>4890.7</v>
      </c>
      <c r="E38" s="138">
        <v>9.8458000000000006</v>
      </c>
      <c r="F38" s="56">
        <v>2.1120999999999999</v>
      </c>
      <c r="G38" s="14">
        <v>4256.8</v>
      </c>
      <c r="H38" s="14">
        <v>4890.3999999999996</v>
      </c>
      <c r="I38" s="138">
        <v>9.6585000000000001</v>
      </c>
      <c r="J38" s="165">
        <v>0.15840000000000001</v>
      </c>
      <c r="K38" s="131">
        <v>4256.5</v>
      </c>
      <c r="L38" s="130">
        <v>4890.2</v>
      </c>
      <c r="M38" s="132">
        <v>9.5256000000000007</v>
      </c>
      <c r="N38" s="129"/>
    </row>
    <row r="39" spans="1:14">
      <c r="A39" s="23">
        <v>1200</v>
      </c>
      <c r="B39" s="142">
        <v>3.399</v>
      </c>
      <c r="C39" s="14">
        <v>4467.5</v>
      </c>
      <c r="D39" s="14">
        <v>5147.5</v>
      </c>
      <c r="E39" s="138">
        <v>10.026199999999999</v>
      </c>
      <c r="F39" s="56">
        <v>2.2660999999999998</v>
      </c>
      <c r="G39" s="14">
        <v>4467.2</v>
      </c>
      <c r="H39" s="14">
        <v>5147.1000000000004</v>
      </c>
      <c r="I39" s="138">
        <v>9.8389000000000006</v>
      </c>
      <c r="J39" s="165">
        <v>1.6996</v>
      </c>
      <c r="K39" s="131">
        <v>4467</v>
      </c>
      <c r="L39" s="130">
        <v>5146.8</v>
      </c>
      <c r="M39" s="132">
        <v>9.7059999999999995</v>
      </c>
      <c r="N39" s="129"/>
    </row>
    <row r="40" spans="1:14" ht="15.75" thickBot="1">
      <c r="A40" s="24">
        <v>1300</v>
      </c>
      <c r="B40" s="161">
        <v>3.63</v>
      </c>
      <c r="C40" s="98">
        <v>4683.2</v>
      </c>
      <c r="D40" s="98">
        <v>5409.3</v>
      </c>
      <c r="E40" s="139">
        <v>10.1982</v>
      </c>
      <c r="F40" s="164">
        <v>2.4201000000000001</v>
      </c>
      <c r="G40" s="98">
        <v>4683</v>
      </c>
      <c r="H40" s="98">
        <v>5409</v>
      </c>
      <c r="I40" s="139">
        <v>10.010999999999999</v>
      </c>
      <c r="J40" s="166">
        <v>1.8150999999999999</v>
      </c>
      <c r="K40" s="133">
        <v>4682.8</v>
      </c>
      <c r="L40" s="141">
        <v>5408.8</v>
      </c>
      <c r="M40" s="134">
        <v>9.8780000000000001</v>
      </c>
      <c r="N40" s="129"/>
    </row>
    <row r="41" spans="1:14">
      <c r="A41" s="356" t="s">
        <v>32</v>
      </c>
      <c r="B41" s="353" t="s">
        <v>38</v>
      </c>
      <c r="C41" s="355"/>
      <c r="D41" s="355"/>
      <c r="E41" s="354"/>
      <c r="F41" s="353" t="s">
        <v>39</v>
      </c>
      <c r="G41" s="355"/>
      <c r="H41" s="355"/>
      <c r="I41" s="354"/>
      <c r="J41" s="353" t="s">
        <v>40</v>
      </c>
      <c r="K41" s="355"/>
      <c r="L41" s="355"/>
      <c r="M41" s="354"/>
    </row>
    <row r="42" spans="1:14">
      <c r="A42" s="357"/>
      <c r="B42" s="29" t="s">
        <v>34</v>
      </c>
      <c r="C42" s="12" t="s">
        <v>35</v>
      </c>
      <c r="D42" s="12" t="s">
        <v>36</v>
      </c>
      <c r="E42" s="30" t="s">
        <v>37</v>
      </c>
      <c r="F42" s="29" t="s">
        <v>34</v>
      </c>
      <c r="G42" s="12" t="s">
        <v>35</v>
      </c>
      <c r="H42" s="12" t="s">
        <v>36</v>
      </c>
      <c r="I42" s="30" t="s">
        <v>37</v>
      </c>
      <c r="J42" s="29" t="s">
        <v>34</v>
      </c>
      <c r="K42" s="12" t="s">
        <v>35</v>
      </c>
      <c r="L42" s="12" t="s">
        <v>36</v>
      </c>
      <c r="M42" s="30" t="s">
        <v>37</v>
      </c>
    </row>
    <row r="43" spans="1:14" ht="18" thickBot="1">
      <c r="A43" s="78" t="s">
        <v>6</v>
      </c>
      <c r="B43" s="79" t="s">
        <v>24</v>
      </c>
      <c r="C43" s="88" t="s">
        <v>12</v>
      </c>
      <c r="D43" s="88" t="s">
        <v>12</v>
      </c>
      <c r="E43" s="80" t="s">
        <v>25</v>
      </c>
      <c r="F43" s="64" t="s">
        <v>24</v>
      </c>
      <c r="G43" s="85" t="s">
        <v>12</v>
      </c>
      <c r="H43" s="85" t="s">
        <v>12</v>
      </c>
      <c r="I43" s="65" t="s">
        <v>25</v>
      </c>
      <c r="J43" s="79" t="s">
        <v>24</v>
      </c>
      <c r="K43" s="88" t="s">
        <v>12</v>
      </c>
      <c r="L43" s="88" t="s">
        <v>12</v>
      </c>
      <c r="M43" s="80" t="s">
        <v>25</v>
      </c>
    </row>
    <row r="44" spans="1:14" s="129" customFormat="1">
      <c r="A44" s="169" t="s">
        <v>33</v>
      </c>
      <c r="B44" s="170">
        <v>0.37490000000000001</v>
      </c>
      <c r="C44" s="170">
        <v>2561.1999999999998</v>
      </c>
      <c r="D44" s="170">
        <v>2748.7</v>
      </c>
      <c r="E44" s="172">
        <v>6.8212999999999999</v>
      </c>
      <c r="F44" s="176">
        <v>0.3175</v>
      </c>
      <c r="G44" s="177">
        <v>2567.4</v>
      </c>
      <c r="H44" s="177">
        <v>2756.8</v>
      </c>
      <c r="I44" s="172">
        <v>6.76</v>
      </c>
      <c r="J44" s="173">
        <v>0.2404</v>
      </c>
      <c r="K44" s="174">
        <v>2576.8000000000002</v>
      </c>
      <c r="L44" s="174">
        <v>2769.1</v>
      </c>
      <c r="M44" s="175">
        <v>6.6627999999999998</v>
      </c>
    </row>
    <row r="45" spans="1:14">
      <c r="A45" s="95">
        <v>200</v>
      </c>
      <c r="B45" s="16">
        <v>0.4249</v>
      </c>
      <c r="C45" s="16">
        <v>2642.9</v>
      </c>
      <c r="D45" s="16">
        <v>2855.4</v>
      </c>
      <c r="E45" s="138">
        <v>7.0591999999999997</v>
      </c>
      <c r="F45" s="56">
        <v>0.35199999999999998</v>
      </c>
      <c r="G45" s="14">
        <v>2638.9</v>
      </c>
      <c r="H45" s="14">
        <v>2850.1</v>
      </c>
      <c r="I45" s="138">
        <v>6.9664999999999999</v>
      </c>
      <c r="J45" s="165">
        <v>0.26079999999999998</v>
      </c>
      <c r="K45" s="131">
        <v>2630.6</v>
      </c>
      <c r="L45" s="131">
        <v>2839.3</v>
      </c>
      <c r="M45" s="132">
        <v>6.8158000000000003</v>
      </c>
      <c r="N45" s="129"/>
    </row>
    <row r="46" spans="1:14">
      <c r="A46" s="95">
        <v>250</v>
      </c>
      <c r="B46" s="16">
        <v>0.47439999999999999</v>
      </c>
      <c r="C46" s="16">
        <v>2723.5</v>
      </c>
      <c r="D46" s="16">
        <v>2960.7</v>
      </c>
      <c r="E46" s="138">
        <v>7.2709000000000001</v>
      </c>
      <c r="F46" s="56">
        <v>0.39379999999999998</v>
      </c>
      <c r="G46" s="14">
        <v>2720.9</v>
      </c>
      <c r="H46" s="14">
        <v>2957.2</v>
      </c>
      <c r="I46" s="138">
        <v>7.1816000000000004</v>
      </c>
      <c r="J46" s="165">
        <v>0.29310000000000003</v>
      </c>
      <c r="K46" s="131">
        <v>2715.5</v>
      </c>
      <c r="L46" s="131">
        <v>2950</v>
      </c>
      <c r="M46" s="132">
        <v>7.0384000000000002</v>
      </c>
      <c r="N46" s="129"/>
    </row>
    <row r="47" spans="1:14">
      <c r="A47" s="95">
        <v>300</v>
      </c>
      <c r="B47" s="16">
        <v>0.52259999999999995</v>
      </c>
      <c r="C47" s="16">
        <v>2802.9</v>
      </c>
      <c r="D47" s="16">
        <v>3064.2</v>
      </c>
      <c r="E47" s="138">
        <v>7.4599000000000002</v>
      </c>
      <c r="F47" s="56">
        <v>0.43440000000000001</v>
      </c>
      <c r="G47" s="14">
        <v>2801</v>
      </c>
      <c r="H47" s="14">
        <v>3061.6</v>
      </c>
      <c r="I47" s="138">
        <v>7.3723999999999998</v>
      </c>
      <c r="J47" s="165">
        <v>0.3241</v>
      </c>
      <c r="K47" s="131">
        <v>2797.2</v>
      </c>
      <c r="L47" s="131">
        <v>3056.5</v>
      </c>
      <c r="M47" s="132">
        <v>7.2328000000000001</v>
      </c>
      <c r="N47" s="129"/>
    </row>
    <row r="48" spans="1:14">
      <c r="A48" s="95">
        <v>350</v>
      </c>
      <c r="B48" s="16">
        <v>0.57010000000000005</v>
      </c>
      <c r="C48" s="16">
        <v>2882.6</v>
      </c>
      <c r="D48" s="16">
        <v>3167.7</v>
      </c>
      <c r="E48" s="138">
        <v>7.6329000000000002</v>
      </c>
      <c r="F48" s="56">
        <v>0.47420000000000001</v>
      </c>
      <c r="G48" s="14">
        <v>2881.2</v>
      </c>
      <c r="H48" s="14">
        <v>3165.7</v>
      </c>
      <c r="I48" s="138">
        <v>7.5464000000000002</v>
      </c>
      <c r="J48" s="165">
        <v>0.35439999999999999</v>
      </c>
      <c r="K48" s="131">
        <v>2878.2</v>
      </c>
      <c r="L48" s="131">
        <v>3161.7</v>
      </c>
      <c r="M48" s="132">
        <v>7.4089</v>
      </c>
      <c r="N48" s="129"/>
    </row>
    <row r="49" spans="1:21">
      <c r="A49" s="95">
        <v>400</v>
      </c>
      <c r="B49" s="16">
        <v>0.61729999999999996</v>
      </c>
      <c r="C49" s="16">
        <v>2963.2</v>
      </c>
      <c r="D49" s="16">
        <v>3271.9</v>
      </c>
      <c r="E49" s="138">
        <v>7.7938000000000001</v>
      </c>
      <c r="F49" s="56">
        <v>0.51370000000000005</v>
      </c>
      <c r="G49" s="14">
        <v>2962.1</v>
      </c>
      <c r="H49" s="14">
        <v>3270.3</v>
      </c>
      <c r="I49" s="138">
        <v>7.7079000000000004</v>
      </c>
      <c r="J49" s="165">
        <v>0.38429999999999997</v>
      </c>
      <c r="K49" s="131">
        <v>2959.7</v>
      </c>
      <c r="L49" s="131">
        <v>3267.1</v>
      </c>
      <c r="M49" s="132">
        <v>7.5716000000000001</v>
      </c>
      <c r="N49" s="129"/>
    </row>
    <row r="50" spans="1:21">
      <c r="A50" s="95">
        <v>500</v>
      </c>
      <c r="B50" s="16">
        <v>0.71089999999999998</v>
      </c>
      <c r="C50" s="16">
        <v>3128.4</v>
      </c>
      <c r="D50" s="16">
        <v>3483.9</v>
      </c>
      <c r="E50" s="138">
        <v>8.0873000000000008</v>
      </c>
      <c r="F50" s="56">
        <v>0.59199999999999997</v>
      </c>
      <c r="G50" s="14">
        <v>3127.6</v>
      </c>
      <c r="H50" s="14">
        <v>3482.8</v>
      </c>
      <c r="I50" s="138">
        <v>8.0021000000000004</v>
      </c>
      <c r="J50" s="165">
        <v>0.44330000000000003</v>
      </c>
      <c r="K50" s="131">
        <v>3126</v>
      </c>
      <c r="L50" s="131">
        <v>3480.6</v>
      </c>
      <c r="M50" s="132">
        <v>7.8673000000000002</v>
      </c>
      <c r="N50" s="129"/>
    </row>
    <row r="51" spans="1:21">
      <c r="A51" s="95">
        <v>600</v>
      </c>
      <c r="B51" s="16">
        <v>0.80410000000000004</v>
      </c>
      <c r="C51" s="16">
        <v>3299.6</v>
      </c>
      <c r="D51" s="16">
        <v>3701.7</v>
      </c>
      <c r="E51" s="138">
        <v>8.3521999999999998</v>
      </c>
      <c r="F51" s="56">
        <v>0.66969999999999996</v>
      </c>
      <c r="G51" s="14">
        <v>3299.1</v>
      </c>
      <c r="H51" s="14">
        <v>3700.9</v>
      </c>
      <c r="I51" s="138">
        <v>8.2674000000000003</v>
      </c>
      <c r="J51" s="165">
        <v>0.50180000000000002</v>
      </c>
      <c r="K51" s="131">
        <v>3297.9</v>
      </c>
      <c r="L51" s="131">
        <v>3699.4</v>
      </c>
      <c r="M51" s="132">
        <v>8.1333000000000002</v>
      </c>
      <c r="N51" s="129"/>
    </row>
    <row r="52" spans="1:21">
      <c r="A52" s="95">
        <v>700</v>
      </c>
      <c r="B52" s="16">
        <v>0.89690000000000003</v>
      </c>
      <c r="C52" s="16">
        <v>3477.5</v>
      </c>
      <c r="D52" s="16">
        <v>3925.9</v>
      </c>
      <c r="E52" s="138">
        <v>8.5952000000000002</v>
      </c>
      <c r="F52" s="56">
        <v>0.74719999999999998</v>
      </c>
      <c r="G52" s="14">
        <v>3477</v>
      </c>
      <c r="H52" s="14">
        <v>3925.3</v>
      </c>
      <c r="I52" s="138">
        <v>8.5106999999999999</v>
      </c>
      <c r="J52" s="165">
        <v>0.56010000000000004</v>
      </c>
      <c r="K52" s="131">
        <v>3476.2</v>
      </c>
      <c r="L52" s="131">
        <v>3924.2</v>
      </c>
      <c r="M52" s="132">
        <v>8.3770000000000007</v>
      </c>
      <c r="N52" s="129"/>
    </row>
    <row r="53" spans="1:21">
      <c r="A53" s="95">
        <v>800</v>
      </c>
      <c r="B53" s="16">
        <v>0.98960000000000004</v>
      </c>
      <c r="C53" s="16">
        <v>3662.1</v>
      </c>
      <c r="D53" s="16">
        <v>4156.8999999999996</v>
      </c>
      <c r="E53" s="138">
        <v>8.8210999999999995</v>
      </c>
      <c r="F53" s="56">
        <v>0.82450000000000001</v>
      </c>
      <c r="G53" s="14">
        <v>3661.8</v>
      </c>
      <c r="H53" s="14">
        <v>4156.6000000000004</v>
      </c>
      <c r="I53" s="138">
        <v>8.7367000000000008</v>
      </c>
      <c r="J53" s="165">
        <v>0.61809999999999998</v>
      </c>
      <c r="K53" s="131">
        <v>3661.1</v>
      </c>
      <c r="L53" s="131">
        <v>4155.6000000000004</v>
      </c>
      <c r="M53" s="132">
        <v>8.6033000000000008</v>
      </c>
      <c r="N53" s="129"/>
    </row>
    <row r="54" spans="1:21">
      <c r="A54" s="95">
        <v>900</v>
      </c>
      <c r="B54" s="15">
        <v>1.0822000000000001</v>
      </c>
      <c r="C54" s="16">
        <v>3853.6</v>
      </c>
      <c r="D54" s="16">
        <v>4394.7</v>
      </c>
      <c r="E54" s="138">
        <v>9.0328999999999997</v>
      </c>
      <c r="F54" s="56">
        <v>0.90169999999999995</v>
      </c>
      <c r="G54" s="14">
        <v>3853.4</v>
      </c>
      <c r="H54" s="14">
        <v>4394.3999999999996</v>
      </c>
      <c r="I54" s="138">
        <v>8.9486000000000008</v>
      </c>
      <c r="J54" s="165">
        <v>0.67610000000000003</v>
      </c>
      <c r="K54" s="131">
        <v>3852.8</v>
      </c>
      <c r="L54" s="131">
        <v>4393.7</v>
      </c>
      <c r="M54" s="132">
        <v>8.8153000000000006</v>
      </c>
      <c r="N54" s="129"/>
    </row>
    <row r="55" spans="1:21">
      <c r="A55" s="95">
        <v>1000</v>
      </c>
      <c r="B55" s="15">
        <v>1.1747000000000001</v>
      </c>
      <c r="C55" s="16">
        <v>4051.8</v>
      </c>
      <c r="D55" s="16">
        <v>4639.1000000000004</v>
      </c>
      <c r="E55" s="138">
        <v>9.2327999999999992</v>
      </c>
      <c r="F55" s="56">
        <v>0.9788</v>
      </c>
      <c r="G55" s="14">
        <v>4051.5</v>
      </c>
      <c r="H55" s="14">
        <v>4638.8</v>
      </c>
      <c r="I55" s="138">
        <v>9.1485000000000003</v>
      </c>
      <c r="J55" s="165">
        <v>0.73399999999999999</v>
      </c>
      <c r="K55" s="131">
        <v>4051</v>
      </c>
      <c r="L55" s="131">
        <v>4638.2</v>
      </c>
      <c r="M55" s="132">
        <v>9.0152999999999999</v>
      </c>
      <c r="N55" s="129"/>
    </row>
    <row r="56" spans="1:21">
      <c r="A56" s="95">
        <v>1100</v>
      </c>
      <c r="B56" s="15">
        <v>1.2672000000000001</v>
      </c>
      <c r="C56" s="16">
        <v>4256.3</v>
      </c>
      <c r="D56" s="16">
        <v>4889.8999999999996</v>
      </c>
      <c r="E56" s="138">
        <v>9.4223999999999997</v>
      </c>
      <c r="F56" s="56">
        <v>1.0559000000000001</v>
      </c>
      <c r="G56" s="14">
        <v>4256.1000000000004</v>
      </c>
      <c r="H56" s="14">
        <v>4889.6000000000004</v>
      </c>
      <c r="I56" s="138">
        <v>9.3381000000000007</v>
      </c>
      <c r="J56" s="165">
        <v>0.79190000000000005</v>
      </c>
      <c r="K56" s="131">
        <v>4255.6000000000004</v>
      </c>
      <c r="L56" s="131">
        <v>4889.1000000000004</v>
      </c>
      <c r="M56" s="132">
        <v>9.2050000000000001</v>
      </c>
      <c r="N56" s="129"/>
    </row>
    <row r="57" spans="1:21">
      <c r="A57" s="95">
        <v>1200</v>
      </c>
      <c r="B57" s="15">
        <v>1.3956</v>
      </c>
      <c r="C57" s="16">
        <v>4466.8</v>
      </c>
      <c r="D57" s="16">
        <v>5146.6000000000004</v>
      </c>
      <c r="E57" s="138">
        <v>9.6029</v>
      </c>
      <c r="F57" s="56">
        <v>1.133</v>
      </c>
      <c r="G57" s="14">
        <v>4466.5</v>
      </c>
      <c r="H57" s="14">
        <v>5146.3</v>
      </c>
      <c r="I57" s="138">
        <v>9.5184999999999995</v>
      </c>
      <c r="J57" s="165">
        <v>0.84970000000000001</v>
      </c>
      <c r="K57" s="131">
        <v>4466.1000000000004</v>
      </c>
      <c r="L57" s="131">
        <v>5145.8999999999996</v>
      </c>
      <c r="M57" s="132">
        <v>9.3855000000000004</v>
      </c>
      <c r="N57" s="129"/>
    </row>
    <row r="58" spans="1:21" ht="15.75" thickBot="1">
      <c r="A58" s="96">
        <v>1300</v>
      </c>
      <c r="B58" s="99">
        <v>1.4520999999999999</v>
      </c>
      <c r="C58" s="97">
        <v>4682.5</v>
      </c>
      <c r="D58" s="97">
        <v>5408.6</v>
      </c>
      <c r="E58" s="139">
        <v>9.7749000000000006</v>
      </c>
      <c r="F58" s="164">
        <v>1.2101</v>
      </c>
      <c r="G58" s="98">
        <v>4682.3</v>
      </c>
      <c r="H58" s="98">
        <v>5408.3</v>
      </c>
      <c r="I58" s="139">
        <v>9.6905999999999999</v>
      </c>
      <c r="J58" s="166">
        <v>0.90759999999999996</v>
      </c>
      <c r="K58" s="133">
        <v>4681.8</v>
      </c>
      <c r="L58" s="133">
        <v>5407.9</v>
      </c>
      <c r="M58" s="134">
        <v>9.5574999999999992</v>
      </c>
      <c r="N58" s="129"/>
    </row>
    <row r="61" spans="1:21">
      <c r="K61" s="2"/>
      <c r="P61" s="2"/>
      <c r="U61" s="2"/>
    </row>
    <row r="62" spans="1:21">
      <c r="K62" s="2"/>
      <c r="P62" s="2"/>
      <c r="U62" s="2"/>
    </row>
    <row r="63" spans="1:21">
      <c r="K63" s="2"/>
      <c r="P63" s="2"/>
      <c r="U63" s="2"/>
    </row>
    <row r="64" spans="1:21">
      <c r="K64" s="2"/>
      <c r="P64" s="2"/>
      <c r="U64" s="2"/>
    </row>
    <row r="65" spans="11:21">
      <c r="K65" s="2"/>
      <c r="P65" s="2"/>
      <c r="U65" s="2"/>
    </row>
    <row r="66" spans="11:21">
      <c r="K66" s="2"/>
      <c r="P66" s="2"/>
      <c r="U66" s="2"/>
    </row>
    <row r="67" spans="11:21">
      <c r="K67" s="2"/>
      <c r="P67" s="2"/>
      <c r="U67" s="2"/>
    </row>
    <row r="68" spans="11:21">
      <c r="K68" s="2"/>
      <c r="P68" s="2"/>
      <c r="U68" s="2"/>
    </row>
    <row r="69" spans="11:21">
      <c r="K69" s="2"/>
      <c r="P69" s="2"/>
      <c r="U69" s="2"/>
    </row>
    <row r="70" spans="11:21">
      <c r="K70" s="2"/>
      <c r="P70" s="2"/>
      <c r="U70" s="2"/>
    </row>
    <row r="71" spans="11:21">
      <c r="K71" s="2"/>
      <c r="P71" s="2"/>
      <c r="U71" s="2"/>
    </row>
    <row r="72" spans="11:21">
      <c r="K72" s="2"/>
      <c r="P72" s="2"/>
      <c r="U72" s="2"/>
    </row>
    <row r="73" spans="11:21">
      <c r="K73" s="2"/>
      <c r="P73" s="2"/>
      <c r="U73" s="2"/>
    </row>
    <row r="74" spans="11:21">
      <c r="K74" s="2"/>
      <c r="P74" s="2"/>
      <c r="U74" s="2"/>
    </row>
    <row r="75" spans="11:21">
      <c r="K75" s="2"/>
      <c r="P75" s="2"/>
      <c r="U75" s="2"/>
    </row>
    <row r="78" spans="11:21">
      <c r="K78" s="2"/>
      <c r="P78" s="2"/>
      <c r="U78" s="2"/>
    </row>
    <row r="79" spans="11:21">
      <c r="K79" s="2"/>
      <c r="P79" s="2"/>
      <c r="U79" s="2"/>
    </row>
    <row r="80" spans="11:21">
      <c r="K80" s="2"/>
      <c r="P80" s="2"/>
      <c r="U80" s="2"/>
    </row>
    <row r="81" spans="11:21">
      <c r="K81" s="2"/>
      <c r="P81" s="2"/>
      <c r="U81" s="2"/>
    </row>
    <row r="82" spans="11:21">
      <c r="K82" s="2"/>
      <c r="P82" s="2"/>
      <c r="U82" s="2"/>
    </row>
    <row r="83" spans="11:21">
      <c r="K83" s="2"/>
      <c r="P83" s="2"/>
      <c r="U83" s="2"/>
    </row>
    <row r="84" spans="11:21">
      <c r="K84" s="2"/>
      <c r="P84" s="2"/>
      <c r="U84" s="2"/>
    </row>
    <row r="85" spans="11:21">
      <c r="K85" s="2"/>
      <c r="P85" s="2"/>
      <c r="U85" s="2"/>
    </row>
    <row r="86" spans="11:21">
      <c r="K86" s="2"/>
      <c r="P86" s="2"/>
      <c r="U86" s="2"/>
    </row>
    <row r="87" spans="11:21">
      <c r="K87" s="2"/>
      <c r="P87" s="2"/>
      <c r="U87" s="2"/>
    </row>
    <row r="88" spans="11:21">
      <c r="K88" s="2"/>
      <c r="P88" s="2"/>
      <c r="U88" s="2"/>
    </row>
    <row r="89" spans="11:21">
      <c r="K89" s="2"/>
      <c r="P89" s="2"/>
      <c r="U89" s="2"/>
    </row>
    <row r="90" spans="11:21">
      <c r="K90" s="2"/>
      <c r="P90" s="2"/>
      <c r="U90" s="2"/>
    </row>
    <row r="91" spans="11:21">
      <c r="K91" s="2"/>
      <c r="P91" s="2"/>
      <c r="U91" s="2"/>
    </row>
    <row r="92" spans="11:21">
      <c r="K92" s="2"/>
      <c r="P92" s="2"/>
      <c r="U92" s="2"/>
    </row>
    <row r="95" spans="11:21">
      <c r="K95" s="2"/>
      <c r="P95" s="2"/>
      <c r="U95" s="2"/>
    </row>
    <row r="96" spans="11:21">
      <c r="K96" s="2"/>
    </row>
    <row r="97" spans="11:21">
      <c r="K97" s="2"/>
      <c r="P97" s="2"/>
      <c r="U97" s="2"/>
    </row>
    <row r="98" spans="11:21">
      <c r="K98" s="2"/>
      <c r="P98" s="2"/>
      <c r="U98" s="2"/>
    </row>
    <row r="99" spans="11:21">
      <c r="K99" s="2"/>
      <c r="P99" s="2"/>
      <c r="U99" s="2"/>
    </row>
    <row r="100" spans="11:21">
      <c r="K100" s="2"/>
      <c r="P100" s="2"/>
      <c r="U100" s="2"/>
    </row>
    <row r="101" spans="11:21">
      <c r="K101" s="2"/>
      <c r="P101" s="2"/>
      <c r="U101" s="2"/>
    </row>
    <row r="102" spans="11:21">
      <c r="K102" s="2"/>
      <c r="P102" s="2"/>
      <c r="U102" s="2"/>
    </row>
    <row r="103" spans="11:21">
      <c r="K103" s="2"/>
      <c r="P103" s="2"/>
      <c r="U103" s="2"/>
    </row>
    <row r="104" spans="11:21">
      <c r="K104" s="2"/>
      <c r="P104" s="2"/>
      <c r="U104" s="2"/>
    </row>
    <row r="105" spans="11:21">
      <c r="K105" s="2"/>
      <c r="P105" s="2"/>
      <c r="U105" s="2"/>
    </row>
    <row r="106" spans="11:21">
      <c r="K106" s="2"/>
      <c r="P106" s="2"/>
      <c r="U106" s="2"/>
    </row>
    <row r="107" spans="11:21">
      <c r="K107" s="2"/>
      <c r="P107" s="2"/>
      <c r="U107" s="2"/>
    </row>
    <row r="108" spans="11:21">
      <c r="K108" s="2"/>
      <c r="P108" s="2"/>
      <c r="U108" s="2"/>
    </row>
    <row r="109" spans="11:21">
      <c r="K109" s="2"/>
      <c r="P109" s="2"/>
      <c r="U109" s="2"/>
    </row>
    <row r="110" spans="11:21">
      <c r="K110" s="2"/>
      <c r="P110" s="2"/>
      <c r="U110" s="2"/>
    </row>
    <row r="113" spans="11:21">
      <c r="K113" s="2"/>
      <c r="P113" s="2"/>
      <c r="U113" s="2"/>
    </row>
    <row r="114" spans="11:21">
      <c r="K114" s="2"/>
      <c r="P114" s="2"/>
      <c r="U114" s="2"/>
    </row>
    <row r="115" spans="11:21">
      <c r="K115" s="2"/>
      <c r="P115" s="2"/>
      <c r="U115" s="2"/>
    </row>
    <row r="116" spans="11:21">
      <c r="K116" s="2"/>
      <c r="P116" s="2"/>
      <c r="U116" s="2"/>
    </row>
    <row r="117" spans="11:21">
      <c r="K117" s="2"/>
      <c r="P117" s="2"/>
      <c r="U117" s="2"/>
    </row>
    <row r="118" spans="11:21">
      <c r="K118" s="2"/>
      <c r="P118" s="2"/>
      <c r="U118" s="2"/>
    </row>
    <row r="119" spans="11:21">
      <c r="K119" s="2"/>
      <c r="P119" s="2"/>
      <c r="U119" s="2"/>
    </row>
    <row r="120" spans="11:21">
      <c r="K120" s="2"/>
      <c r="P120" s="2"/>
      <c r="U120" s="2"/>
    </row>
    <row r="121" spans="11:21">
      <c r="K121" s="2"/>
      <c r="P121" s="2"/>
      <c r="U121" s="2"/>
    </row>
    <row r="122" spans="11:21">
      <c r="K122" s="2"/>
      <c r="P122" s="2"/>
      <c r="U122" s="2"/>
    </row>
    <row r="123" spans="11:21">
      <c r="K123" s="2"/>
      <c r="P123" s="2"/>
      <c r="U123" s="2"/>
    </row>
    <row r="124" spans="11:21">
      <c r="K124" s="2"/>
      <c r="P124" s="2"/>
      <c r="U124" s="2"/>
    </row>
    <row r="125" spans="11:21">
      <c r="K125" s="2"/>
      <c r="P125" s="2"/>
      <c r="U125" s="2"/>
    </row>
    <row r="126" spans="11:21">
      <c r="K126" s="2"/>
      <c r="P126" s="2"/>
      <c r="U126" s="2"/>
    </row>
    <row r="127" spans="11:21">
      <c r="K127" s="2"/>
      <c r="P127" s="2"/>
      <c r="U127" s="2"/>
    </row>
    <row r="130" spans="11:21">
      <c r="K130" s="2"/>
      <c r="P130" s="2"/>
      <c r="U130" s="2"/>
    </row>
    <row r="131" spans="11:21">
      <c r="K131" s="2"/>
      <c r="P131" s="2"/>
      <c r="U131" s="2"/>
    </row>
    <row r="132" spans="11:21">
      <c r="K132" s="2"/>
      <c r="P132" s="2"/>
      <c r="U132" s="2"/>
    </row>
    <row r="133" spans="11:21">
      <c r="K133" s="2"/>
      <c r="P133" s="2"/>
      <c r="U133" s="2"/>
    </row>
    <row r="134" spans="11:21">
      <c r="K134" s="2"/>
      <c r="P134" s="2"/>
      <c r="U134" s="2"/>
    </row>
    <row r="135" spans="11:21">
      <c r="K135" s="2"/>
      <c r="P135" s="2"/>
      <c r="U135" s="2"/>
    </row>
    <row r="136" spans="11:21">
      <c r="K136" s="2"/>
      <c r="P136" s="2"/>
      <c r="U136" s="2"/>
    </row>
    <row r="137" spans="11:21">
      <c r="K137" s="2"/>
      <c r="P137" s="2"/>
      <c r="U137" s="2"/>
    </row>
    <row r="138" spans="11:21">
      <c r="K138" s="2"/>
      <c r="P138" s="2"/>
      <c r="U138" s="2"/>
    </row>
    <row r="139" spans="11:21">
      <c r="K139" s="2"/>
      <c r="P139" s="2"/>
      <c r="U139" s="2"/>
    </row>
    <row r="140" spans="11:21">
      <c r="K140" s="2"/>
      <c r="P140" s="2"/>
      <c r="U140" s="2"/>
    </row>
    <row r="141" spans="11:21">
      <c r="K141" s="2"/>
      <c r="P141" s="2"/>
      <c r="U141" s="2"/>
    </row>
    <row r="142" spans="11:21">
      <c r="K142" s="2"/>
      <c r="P142" s="2"/>
      <c r="U142" s="2"/>
    </row>
    <row r="143" spans="11:21">
      <c r="K143" s="2"/>
      <c r="P143" s="2"/>
      <c r="U143" s="2"/>
    </row>
    <row r="144" spans="11:21">
      <c r="K144" s="2"/>
      <c r="P144" s="2"/>
      <c r="U144" s="2"/>
    </row>
    <row r="147" spans="11:21">
      <c r="K147" s="2"/>
      <c r="P147" s="2"/>
      <c r="U147" s="2"/>
    </row>
    <row r="148" spans="11:21">
      <c r="K148" s="2"/>
      <c r="P148" s="2"/>
    </row>
    <row r="149" spans="11:21">
      <c r="K149" s="2"/>
      <c r="P149" s="2"/>
      <c r="U149" s="2"/>
    </row>
    <row r="150" spans="11:21">
      <c r="K150" s="2"/>
      <c r="P150" s="2"/>
      <c r="U150" s="2"/>
    </row>
    <row r="151" spans="11:21">
      <c r="K151" s="2"/>
      <c r="P151" s="2"/>
      <c r="U151" s="2"/>
    </row>
    <row r="152" spans="11:21">
      <c r="K152" s="2"/>
      <c r="P152" s="2"/>
      <c r="U152" s="2"/>
    </row>
    <row r="153" spans="11:21">
      <c r="K153" s="2"/>
      <c r="P153" s="2"/>
      <c r="U153" s="2"/>
    </row>
    <row r="154" spans="11:21">
      <c r="K154" s="2"/>
      <c r="P154" s="2"/>
      <c r="U154" s="2"/>
    </row>
    <row r="155" spans="11:21">
      <c r="K155" s="2"/>
      <c r="P155" s="2"/>
      <c r="U155" s="2"/>
    </row>
    <row r="156" spans="11:21">
      <c r="K156" s="2"/>
      <c r="P156" s="2"/>
      <c r="U156" s="2"/>
    </row>
    <row r="157" spans="11:21">
      <c r="K157" s="2"/>
      <c r="P157" s="2"/>
      <c r="U157" s="2"/>
    </row>
    <row r="158" spans="11:21">
      <c r="K158" s="2"/>
      <c r="P158" s="2"/>
      <c r="U158" s="2"/>
    </row>
    <row r="159" spans="11:21">
      <c r="K159" s="2"/>
      <c r="P159" s="2"/>
      <c r="U159" s="2"/>
    </row>
    <row r="160" spans="11:21">
      <c r="K160" s="2"/>
      <c r="P160" s="2"/>
      <c r="U160" s="2"/>
    </row>
    <row r="161" spans="11:21">
      <c r="K161" s="2"/>
      <c r="P161" s="2"/>
      <c r="U161" s="2"/>
    </row>
    <row r="162" spans="11:21">
      <c r="K162" s="2"/>
      <c r="P162" s="2"/>
      <c r="U162" s="2"/>
    </row>
    <row r="165" spans="11:21">
      <c r="K165" s="2"/>
      <c r="P165" s="2"/>
      <c r="U165" s="2"/>
    </row>
    <row r="166" spans="11:21">
      <c r="K166" s="2"/>
    </row>
    <row r="167" spans="11:21">
      <c r="K167" s="2"/>
      <c r="P167" s="2"/>
      <c r="U167" s="2"/>
    </row>
    <row r="168" spans="11:21">
      <c r="K168" s="2"/>
      <c r="P168" s="2"/>
      <c r="U168" s="2"/>
    </row>
    <row r="169" spans="11:21">
      <c r="K169" s="2"/>
      <c r="P169" s="2"/>
      <c r="U169" s="2"/>
    </row>
    <row r="170" spans="11:21">
      <c r="K170" s="2"/>
      <c r="P170" s="2"/>
      <c r="U170" s="2"/>
    </row>
    <row r="171" spans="11:21">
      <c r="K171" s="2"/>
      <c r="P171" s="2"/>
      <c r="U171" s="2"/>
    </row>
    <row r="172" spans="11:21">
      <c r="K172" s="2"/>
      <c r="P172" s="2"/>
      <c r="U172" s="2"/>
    </row>
    <row r="173" spans="11:21">
      <c r="K173" s="2"/>
      <c r="P173" s="2"/>
      <c r="U173" s="2"/>
    </row>
    <row r="174" spans="11:21">
      <c r="K174" s="2"/>
      <c r="P174" s="2"/>
      <c r="U174" s="2"/>
    </row>
    <row r="175" spans="11:21">
      <c r="K175" s="2"/>
      <c r="P175" s="2"/>
      <c r="U175" s="2"/>
    </row>
    <row r="176" spans="11:21">
      <c r="K176" s="2"/>
      <c r="P176" s="2"/>
      <c r="U176" s="2"/>
    </row>
    <row r="177" spans="11:21">
      <c r="K177" s="2"/>
      <c r="P177" s="2"/>
      <c r="U177" s="2"/>
    </row>
    <row r="178" spans="11:21">
      <c r="K178" s="2"/>
      <c r="P178" s="2"/>
      <c r="U178" s="2"/>
    </row>
    <row r="179" spans="11:21">
      <c r="K179" s="2"/>
      <c r="P179" s="2"/>
      <c r="U179" s="2"/>
    </row>
    <row r="182" spans="11:21">
      <c r="K182" s="2"/>
      <c r="P182" s="2"/>
      <c r="U182" s="2"/>
    </row>
    <row r="183" spans="11:21">
      <c r="K183" s="2"/>
      <c r="P183" s="2"/>
      <c r="U183" s="2"/>
    </row>
    <row r="184" spans="11:21">
      <c r="K184" s="2"/>
      <c r="P184" s="2"/>
      <c r="U184" s="2"/>
    </row>
    <row r="185" spans="11:21">
      <c r="K185" s="2"/>
      <c r="P185" s="2"/>
      <c r="U185" s="2"/>
    </row>
    <row r="186" spans="11:21">
      <c r="K186" s="2"/>
      <c r="P186" s="2"/>
      <c r="U186" s="2"/>
    </row>
    <row r="187" spans="11:21">
      <c r="K187" s="2"/>
      <c r="P187" s="2"/>
      <c r="U187" s="2"/>
    </row>
    <row r="188" spans="11:21">
      <c r="K188" s="2"/>
      <c r="P188" s="2"/>
      <c r="U188" s="2"/>
    </row>
    <row r="189" spans="11:21">
      <c r="K189" s="2"/>
      <c r="P189" s="2"/>
      <c r="U189" s="2"/>
    </row>
    <row r="190" spans="11:21">
      <c r="K190" s="2"/>
      <c r="P190" s="2"/>
      <c r="U190" s="2"/>
    </row>
    <row r="191" spans="11:21">
      <c r="K191" s="2"/>
      <c r="P191" s="2"/>
      <c r="U191" s="2"/>
    </row>
    <row r="192" spans="11:21">
      <c r="K192" s="2"/>
      <c r="P192" s="2"/>
      <c r="U192" s="2"/>
    </row>
    <row r="193" spans="11:21">
      <c r="K193" s="2"/>
      <c r="P193" s="2"/>
      <c r="U193" s="2"/>
    </row>
    <row r="194" spans="11:21">
      <c r="K194" s="2"/>
      <c r="P194" s="2"/>
      <c r="U194" s="2"/>
    </row>
    <row r="195" spans="11:21">
      <c r="K195" s="2"/>
      <c r="P195" s="2"/>
      <c r="U195" s="2"/>
    </row>
    <row r="196" spans="11:21">
      <c r="K196" s="2"/>
      <c r="P196" s="2"/>
      <c r="U196" s="2"/>
    </row>
    <row r="199" spans="11:21">
      <c r="K199" s="2"/>
      <c r="P199" s="2"/>
      <c r="U199" s="2"/>
    </row>
    <row r="200" spans="11:21">
      <c r="K200" s="2"/>
      <c r="P200" s="2"/>
      <c r="U200" s="2"/>
    </row>
    <row r="201" spans="11:21">
      <c r="K201" s="2"/>
      <c r="P201" s="2"/>
      <c r="U201" s="2"/>
    </row>
    <row r="202" spans="11:21">
      <c r="K202" s="2"/>
      <c r="P202" s="2"/>
      <c r="U202" s="2"/>
    </row>
    <row r="203" spans="11:21">
      <c r="K203" s="2"/>
      <c r="P203" s="2"/>
      <c r="U203" s="2"/>
    </row>
    <row r="204" spans="11:21">
      <c r="K204" s="2"/>
      <c r="P204" s="2"/>
      <c r="U204" s="2"/>
    </row>
    <row r="205" spans="11:21">
      <c r="K205" s="2"/>
      <c r="P205" s="2"/>
      <c r="U205" s="2"/>
    </row>
    <row r="206" spans="11:21">
      <c r="K206" s="2"/>
      <c r="P206" s="2"/>
      <c r="U206" s="2"/>
    </row>
    <row r="207" spans="11:21">
      <c r="K207" s="2"/>
      <c r="P207" s="2"/>
      <c r="U207" s="2"/>
    </row>
    <row r="208" spans="11:21">
      <c r="K208" s="2"/>
      <c r="P208" s="2"/>
      <c r="U208" s="2"/>
    </row>
    <row r="209" spans="11:21">
      <c r="K209" s="2"/>
      <c r="P209" s="2"/>
      <c r="U209" s="2"/>
    </row>
    <row r="210" spans="11:21">
      <c r="K210" s="2"/>
      <c r="P210" s="2"/>
      <c r="U210" s="2"/>
    </row>
    <row r="211" spans="11:21">
      <c r="K211" s="2"/>
      <c r="P211" s="2"/>
      <c r="U211" s="2"/>
    </row>
    <row r="212" spans="11:21">
      <c r="K212" s="2"/>
      <c r="P212" s="2"/>
      <c r="U212" s="2"/>
    </row>
    <row r="213" spans="11:21">
      <c r="K213" s="2"/>
      <c r="P213" s="2"/>
      <c r="U213" s="2"/>
    </row>
  </sheetData>
  <mergeCells count="12">
    <mergeCell ref="A41:A42"/>
    <mergeCell ref="B41:E41"/>
    <mergeCell ref="F41:I41"/>
    <mergeCell ref="J41:M41"/>
    <mergeCell ref="F3:I3"/>
    <mergeCell ref="J3:M3"/>
    <mergeCell ref="B3:E3"/>
    <mergeCell ref="B23:E23"/>
    <mergeCell ref="F23:I23"/>
    <mergeCell ref="J23:M23"/>
    <mergeCell ref="A3:A4"/>
    <mergeCell ref="A23:A24"/>
  </mergeCells>
  <printOptions horizontalCentered="1" verticalCentered="1"/>
  <pageMargins left="0.19685039370078741" right="0.19685039370078741" top="0.19685039370078741" bottom="0.15748031496062992" header="0" footer="0"/>
  <pageSetup paperSize="9" scale="82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>
  <sheetPr enableFormatConditionsCalculation="0">
    <pageSetUpPr fitToPage="1"/>
  </sheetPr>
  <dimension ref="A1:M160"/>
  <sheetViews>
    <sheetView topLeftCell="A31" workbookViewId="0">
      <selection activeCell="O1" sqref="O1:O1048576"/>
    </sheetView>
  </sheetViews>
  <sheetFormatPr defaultColWidth="8.85546875" defaultRowHeight="15"/>
  <cols>
    <col min="5" max="5" width="10.42578125" bestFit="1" customWidth="1"/>
    <col min="9" max="9" width="10.42578125" bestFit="1" customWidth="1"/>
    <col min="13" max="13" width="10.42578125" bestFit="1" customWidth="1"/>
  </cols>
  <sheetData>
    <row r="1" spans="1:13" ht="18">
      <c r="A1" s="11" t="s">
        <v>47</v>
      </c>
    </row>
    <row r="2" spans="1:13" ht="15.75" thickBot="1">
      <c r="A2" s="128"/>
      <c r="C2" s="128"/>
    </row>
    <row r="3" spans="1:13">
      <c r="A3" s="356" t="s">
        <v>32</v>
      </c>
      <c r="B3" s="355" t="s">
        <v>48</v>
      </c>
      <c r="C3" s="355"/>
      <c r="D3" s="355"/>
      <c r="E3" s="355"/>
      <c r="F3" s="353" t="s">
        <v>50</v>
      </c>
      <c r="G3" s="355"/>
      <c r="H3" s="355"/>
      <c r="I3" s="354"/>
      <c r="J3" s="355" t="s">
        <v>51</v>
      </c>
      <c r="K3" s="355"/>
      <c r="L3" s="355"/>
      <c r="M3" s="354"/>
    </row>
    <row r="4" spans="1:13">
      <c r="A4" s="357"/>
      <c r="B4" s="17" t="s">
        <v>34</v>
      </c>
      <c r="C4" s="12" t="s">
        <v>35</v>
      </c>
      <c r="D4" s="12" t="s">
        <v>36</v>
      </c>
      <c r="E4" s="116" t="s">
        <v>37</v>
      </c>
      <c r="F4" s="29" t="s">
        <v>34</v>
      </c>
      <c r="G4" s="12" t="s">
        <v>35</v>
      </c>
      <c r="H4" s="12" t="s">
        <v>36</v>
      </c>
      <c r="I4" s="30" t="s">
        <v>37</v>
      </c>
      <c r="J4" s="17" t="s">
        <v>34</v>
      </c>
      <c r="K4" s="12" t="s">
        <v>35</v>
      </c>
      <c r="L4" s="12" t="s">
        <v>36</v>
      </c>
      <c r="M4" s="30" t="s">
        <v>37</v>
      </c>
    </row>
    <row r="5" spans="1:13" ht="18" thickBot="1">
      <c r="A5" s="63" t="s">
        <v>6</v>
      </c>
      <c r="B5" s="91" t="s">
        <v>24</v>
      </c>
      <c r="C5" s="85" t="s">
        <v>12</v>
      </c>
      <c r="D5" s="85" t="s">
        <v>12</v>
      </c>
      <c r="E5" s="93" t="s">
        <v>25</v>
      </c>
      <c r="F5" s="64" t="s">
        <v>24</v>
      </c>
      <c r="G5" s="85" t="s">
        <v>12</v>
      </c>
      <c r="H5" s="85" t="s">
        <v>12</v>
      </c>
      <c r="I5" s="65" t="s">
        <v>25</v>
      </c>
      <c r="J5" s="91" t="s">
        <v>24</v>
      </c>
      <c r="K5" s="85" t="s">
        <v>12</v>
      </c>
      <c r="L5" s="85" t="s">
        <v>12</v>
      </c>
      <c r="M5" s="65" t="s">
        <v>25</v>
      </c>
    </row>
    <row r="6" spans="1:13" s="129" customFormat="1">
      <c r="A6" s="168" t="s">
        <v>49</v>
      </c>
      <c r="B6" s="183">
        <v>0.19444</v>
      </c>
      <c r="C6" s="150">
        <v>2583.6</v>
      </c>
      <c r="D6" s="150">
        <v>2778.1</v>
      </c>
      <c r="E6" s="149">
        <v>6.5865</v>
      </c>
      <c r="F6" s="184">
        <v>0.16333</v>
      </c>
      <c r="G6" s="148">
        <v>2588.8000000000002</v>
      </c>
      <c r="H6" s="148">
        <v>2784.4</v>
      </c>
      <c r="I6" s="157">
        <v>6.5232999999999999</v>
      </c>
      <c r="J6" s="185">
        <v>0.14083999999999999</v>
      </c>
      <c r="K6" s="150">
        <v>2592.8000000000002</v>
      </c>
      <c r="L6" s="150">
        <v>2790</v>
      </c>
      <c r="M6" s="157">
        <v>6.4692999999999996</v>
      </c>
    </row>
    <row r="7" spans="1:13">
      <c r="A7" s="23">
        <v>200</v>
      </c>
      <c r="B7" s="55">
        <v>0.20599999999999999</v>
      </c>
      <c r="C7" s="16">
        <v>2621.9</v>
      </c>
      <c r="D7" s="16">
        <v>2827.9</v>
      </c>
      <c r="E7" s="138">
        <v>6.694</v>
      </c>
      <c r="F7" s="180">
        <v>0.16930000000000001</v>
      </c>
      <c r="G7" s="14">
        <v>2612.8000000000002</v>
      </c>
      <c r="H7" s="14">
        <v>2815.9</v>
      </c>
      <c r="I7" s="43">
        <v>6.5898000000000003</v>
      </c>
      <c r="J7" s="178">
        <v>0.14302000000000001</v>
      </c>
      <c r="K7" s="16">
        <v>2603.1</v>
      </c>
      <c r="L7" s="16">
        <v>2803.3</v>
      </c>
      <c r="M7" s="43">
        <v>6.4974999999999996</v>
      </c>
    </row>
    <row r="8" spans="1:13">
      <c r="A8" s="23">
        <v>250</v>
      </c>
      <c r="B8" s="55">
        <v>0.23269999999999999</v>
      </c>
      <c r="C8" s="16">
        <v>2709.9</v>
      </c>
      <c r="D8" s="16">
        <v>2942.6</v>
      </c>
      <c r="E8" s="138">
        <v>6.9246999999999996</v>
      </c>
      <c r="F8" s="180">
        <v>0.19234000000000001</v>
      </c>
      <c r="G8" s="14">
        <v>2704.2</v>
      </c>
      <c r="H8" s="14">
        <v>2935</v>
      </c>
      <c r="I8" s="43">
        <v>6.8293999999999997</v>
      </c>
      <c r="J8" s="178">
        <v>0.16350000000000001</v>
      </c>
      <c r="K8" s="16">
        <v>2698.3</v>
      </c>
      <c r="L8" s="16">
        <v>2927.2</v>
      </c>
      <c r="M8" s="43">
        <v>6.7466999999999997</v>
      </c>
    </row>
    <row r="9" spans="1:13">
      <c r="A9" s="23">
        <v>300</v>
      </c>
      <c r="B9" s="55">
        <v>0.25790000000000002</v>
      </c>
      <c r="C9" s="16">
        <v>2793.2</v>
      </c>
      <c r="D9" s="16">
        <v>3051.2</v>
      </c>
      <c r="E9" s="138">
        <v>7.1228999999999996</v>
      </c>
      <c r="F9" s="95">
        <v>0.21379999999999999</v>
      </c>
      <c r="G9" s="14">
        <v>2789.2</v>
      </c>
      <c r="H9" s="14">
        <v>3045.8</v>
      </c>
      <c r="I9" s="43">
        <v>7.0316999999999998</v>
      </c>
      <c r="J9" s="178">
        <v>0.18228</v>
      </c>
      <c r="K9" s="16">
        <v>2785.2</v>
      </c>
      <c r="L9" s="16">
        <v>3040.4</v>
      </c>
      <c r="M9" s="43">
        <v>6.9534000000000002</v>
      </c>
    </row>
    <row r="10" spans="1:13">
      <c r="A10" s="23">
        <v>350</v>
      </c>
      <c r="B10" s="55">
        <v>0.28249999999999997</v>
      </c>
      <c r="C10" s="16">
        <v>2875.2</v>
      </c>
      <c r="D10" s="16">
        <v>3157.7</v>
      </c>
      <c r="E10" s="138">
        <v>7.3010999999999999</v>
      </c>
      <c r="F10" s="95">
        <v>0.23449999999999999</v>
      </c>
      <c r="G10" s="14">
        <v>2872.2</v>
      </c>
      <c r="H10" s="14">
        <v>3153.6</v>
      </c>
      <c r="I10" s="43">
        <v>7.2121000000000004</v>
      </c>
      <c r="J10" s="179">
        <v>0.20030000000000001</v>
      </c>
      <c r="K10" s="16">
        <v>2869.2</v>
      </c>
      <c r="L10" s="16">
        <v>3149.5</v>
      </c>
      <c r="M10" s="43">
        <v>7.1360000000000001</v>
      </c>
    </row>
    <row r="11" spans="1:13">
      <c r="A11" s="23">
        <v>400</v>
      </c>
      <c r="B11" s="55">
        <v>0.30659999999999998</v>
      </c>
      <c r="C11" s="16">
        <v>2957.3</v>
      </c>
      <c r="D11" s="16">
        <v>3263.9</v>
      </c>
      <c r="E11" s="138">
        <v>7.4650999999999996</v>
      </c>
      <c r="F11" s="95">
        <v>0.25480000000000003</v>
      </c>
      <c r="G11" s="14">
        <v>2954.9</v>
      </c>
      <c r="H11" s="14">
        <v>3260.7</v>
      </c>
      <c r="I11" s="43">
        <v>7.3773999999999997</v>
      </c>
      <c r="J11" s="179">
        <v>0.21779999999999999</v>
      </c>
      <c r="K11" s="16">
        <v>2952.5</v>
      </c>
      <c r="L11" s="16">
        <v>3257.5</v>
      </c>
      <c r="M11" s="43">
        <v>7.3026</v>
      </c>
    </row>
    <row r="12" spans="1:13">
      <c r="A12" s="23">
        <v>500</v>
      </c>
      <c r="B12" s="55">
        <v>0.35410000000000003</v>
      </c>
      <c r="C12" s="16">
        <v>3124.4</v>
      </c>
      <c r="D12" s="16">
        <v>3478.5</v>
      </c>
      <c r="E12" s="138">
        <v>7.7622</v>
      </c>
      <c r="F12" s="95">
        <v>0.29459999999999997</v>
      </c>
      <c r="G12" s="14">
        <v>3122.8</v>
      </c>
      <c r="H12" s="14">
        <v>3476.3</v>
      </c>
      <c r="I12" s="43">
        <v>7.6759000000000004</v>
      </c>
      <c r="J12" s="179">
        <v>0.25209999999999999</v>
      </c>
      <c r="K12" s="16">
        <v>3121.1</v>
      </c>
      <c r="L12" s="16">
        <v>3474.1</v>
      </c>
      <c r="M12" s="43">
        <v>7.6026999999999996</v>
      </c>
    </row>
    <row r="13" spans="1:13">
      <c r="A13" s="23">
        <v>600</v>
      </c>
      <c r="B13" s="55">
        <v>0.40110000000000001</v>
      </c>
      <c r="C13" s="16">
        <v>3296.8</v>
      </c>
      <c r="D13" s="16">
        <v>3697.9</v>
      </c>
      <c r="E13" s="138">
        <v>8.0289999999999999</v>
      </c>
      <c r="F13" s="95">
        <v>0.33389999999999997</v>
      </c>
      <c r="G13" s="14">
        <v>3295.6</v>
      </c>
      <c r="H13" s="14">
        <v>3696.3</v>
      </c>
      <c r="I13" s="43">
        <v>7.9435000000000002</v>
      </c>
      <c r="J13" s="55">
        <v>0.28599999999999998</v>
      </c>
      <c r="K13" s="16">
        <v>3294.4</v>
      </c>
      <c r="L13" s="16">
        <v>3694.8</v>
      </c>
      <c r="M13" s="43">
        <v>7.8710000000000004</v>
      </c>
    </row>
    <row r="14" spans="1:13">
      <c r="A14" s="23">
        <v>700</v>
      </c>
      <c r="B14" s="55">
        <v>0.44779999999999998</v>
      </c>
      <c r="C14" s="16">
        <v>3475.3</v>
      </c>
      <c r="D14" s="16">
        <v>3923.1</v>
      </c>
      <c r="E14" s="138">
        <v>8.2730999999999995</v>
      </c>
      <c r="F14" s="95">
        <v>0.37290000000000001</v>
      </c>
      <c r="G14" s="14">
        <v>3474.4</v>
      </c>
      <c r="H14" s="14">
        <v>3922</v>
      </c>
      <c r="I14" s="43">
        <v>8.1881000000000004</v>
      </c>
      <c r="J14" s="179">
        <v>0.31950000000000001</v>
      </c>
      <c r="K14" s="16">
        <v>3473.6</v>
      </c>
      <c r="L14" s="16">
        <v>3920.8</v>
      </c>
      <c r="M14" s="43">
        <v>8.1159999999999997</v>
      </c>
    </row>
    <row r="15" spans="1:13">
      <c r="A15" s="23">
        <v>800</v>
      </c>
      <c r="B15" s="55">
        <v>0.49430000000000002</v>
      </c>
      <c r="C15" s="16">
        <v>3660.4</v>
      </c>
      <c r="D15" s="16">
        <v>4154.7</v>
      </c>
      <c r="E15" s="138">
        <v>8.4995999999999992</v>
      </c>
      <c r="F15" s="95">
        <v>0.4118</v>
      </c>
      <c r="G15" s="14">
        <v>3659.7</v>
      </c>
      <c r="H15" s="14">
        <v>4153.8</v>
      </c>
      <c r="I15" s="43">
        <v>8.4147999999999996</v>
      </c>
      <c r="J15" s="179">
        <v>0.3528</v>
      </c>
      <c r="K15" s="14">
        <v>3659</v>
      </c>
      <c r="L15" s="14">
        <v>4153</v>
      </c>
      <c r="M15" s="43">
        <v>8.3430999999999997</v>
      </c>
    </row>
    <row r="16" spans="1:13">
      <c r="A16" s="23">
        <v>900</v>
      </c>
      <c r="B16" s="55">
        <v>0.54069999999999996</v>
      </c>
      <c r="C16" s="16">
        <v>3852.2</v>
      </c>
      <c r="D16" s="16">
        <v>4392.8999999999996</v>
      </c>
      <c r="E16" s="138">
        <v>8.7118000000000002</v>
      </c>
      <c r="F16" s="95">
        <v>0.45050000000000001</v>
      </c>
      <c r="G16" s="14">
        <v>3851.6</v>
      </c>
      <c r="H16" s="14">
        <v>4392.2</v>
      </c>
      <c r="I16" s="43">
        <v>8.6272000000000002</v>
      </c>
      <c r="J16" s="179">
        <v>0.3861</v>
      </c>
      <c r="K16" s="16">
        <v>3851.1</v>
      </c>
      <c r="L16" s="16">
        <v>4391.5</v>
      </c>
      <c r="M16" s="43">
        <v>8.5556000000000001</v>
      </c>
    </row>
    <row r="17" spans="1:13">
      <c r="A17" s="23">
        <v>1000</v>
      </c>
      <c r="B17" s="55">
        <v>0.58709999999999996</v>
      </c>
      <c r="C17" s="16">
        <v>4050.5</v>
      </c>
      <c r="D17" s="16">
        <v>4637.6000000000004</v>
      </c>
      <c r="E17" s="138">
        <v>8.9118999999999993</v>
      </c>
      <c r="F17" s="95">
        <v>0.48920000000000002</v>
      </c>
      <c r="G17" s="14">
        <v>4050</v>
      </c>
      <c r="H17" s="14">
        <v>4637</v>
      </c>
      <c r="I17" s="43">
        <v>8.8274000000000008</v>
      </c>
      <c r="J17" s="179">
        <v>0.41920000000000002</v>
      </c>
      <c r="K17" s="16">
        <v>4049.5</v>
      </c>
      <c r="L17" s="16">
        <v>4636.3999999999996</v>
      </c>
      <c r="M17" s="43">
        <v>8.7559000000000005</v>
      </c>
    </row>
    <row r="18" spans="1:13">
      <c r="A18" s="23">
        <v>1100</v>
      </c>
      <c r="B18" s="55">
        <v>0.63349999999999995</v>
      </c>
      <c r="C18" s="16">
        <v>4255.1000000000004</v>
      </c>
      <c r="D18" s="16">
        <v>4888.6000000000004</v>
      </c>
      <c r="E18" s="138">
        <v>9.1016999999999992</v>
      </c>
      <c r="F18" s="95">
        <v>0.52780000000000005</v>
      </c>
      <c r="G18" s="14">
        <v>4254.6000000000004</v>
      </c>
      <c r="H18" s="14">
        <v>4888</v>
      </c>
      <c r="I18" s="43">
        <v>9.0172000000000008</v>
      </c>
      <c r="J18" s="179">
        <v>0.45240000000000002</v>
      </c>
      <c r="K18" s="16">
        <v>4254.1000000000004</v>
      </c>
      <c r="L18" s="16">
        <v>4887.5</v>
      </c>
      <c r="M18" s="43">
        <v>8.9457000000000004</v>
      </c>
    </row>
    <row r="19" spans="1:13">
      <c r="A19" s="23">
        <v>1200</v>
      </c>
      <c r="B19" s="55">
        <v>0.67979999999999996</v>
      </c>
      <c r="C19" s="16">
        <v>4465.6000000000004</v>
      </c>
      <c r="D19" s="16">
        <v>5145.3999999999996</v>
      </c>
      <c r="E19" s="138">
        <v>9.2821999999999996</v>
      </c>
      <c r="F19" s="95">
        <v>0.5665</v>
      </c>
      <c r="G19" s="14">
        <v>4465.1000000000004</v>
      </c>
      <c r="H19" s="14">
        <v>5144.8999999999996</v>
      </c>
      <c r="I19" s="43">
        <v>9.1976999999999993</v>
      </c>
      <c r="J19" s="179">
        <v>0.48549999999999999</v>
      </c>
      <c r="K19" s="16">
        <v>4464.7</v>
      </c>
      <c r="L19" s="16">
        <v>5144.3999999999996</v>
      </c>
      <c r="M19" s="43">
        <v>9.1262000000000008</v>
      </c>
    </row>
    <row r="20" spans="1:13" ht="15.75" thickBot="1">
      <c r="A20" s="24">
        <v>1300</v>
      </c>
      <c r="B20" s="181">
        <v>0.72609999999999997</v>
      </c>
      <c r="C20" s="97">
        <v>4681.3</v>
      </c>
      <c r="D20" s="97">
        <v>5407.4</v>
      </c>
      <c r="E20" s="139">
        <v>9.4542999999999999</v>
      </c>
      <c r="F20" s="96">
        <v>0.60509999999999997</v>
      </c>
      <c r="G20" s="98">
        <v>4680.8999999999996</v>
      </c>
      <c r="H20" s="98">
        <v>5407</v>
      </c>
      <c r="I20" s="45">
        <v>9.3697999999999997</v>
      </c>
      <c r="J20" s="182">
        <v>0.51859999999999995</v>
      </c>
      <c r="K20" s="97">
        <v>4680.3999999999996</v>
      </c>
      <c r="L20" s="97">
        <v>5406.5</v>
      </c>
      <c r="M20" s="45">
        <v>9.2984000000000009</v>
      </c>
    </row>
    <row r="21" spans="1:13">
      <c r="A21" s="356" t="s">
        <v>32</v>
      </c>
      <c r="B21" s="353" t="s">
        <v>52</v>
      </c>
      <c r="C21" s="355"/>
      <c r="D21" s="355"/>
      <c r="E21" s="354"/>
      <c r="F21" s="355" t="s">
        <v>53</v>
      </c>
      <c r="G21" s="355"/>
      <c r="H21" s="355"/>
      <c r="I21" s="355"/>
      <c r="J21" s="353" t="s">
        <v>57</v>
      </c>
      <c r="K21" s="355"/>
      <c r="L21" s="355"/>
      <c r="M21" s="354"/>
    </row>
    <row r="22" spans="1:13">
      <c r="A22" s="357"/>
      <c r="B22" s="29" t="s">
        <v>34</v>
      </c>
      <c r="C22" s="12" t="s">
        <v>35</v>
      </c>
      <c r="D22" s="12" t="s">
        <v>36</v>
      </c>
      <c r="E22" s="30" t="s">
        <v>37</v>
      </c>
      <c r="F22" s="17" t="s">
        <v>34</v>
      </c>
      <c r="G22" s="12" t="s">
        <v>35</v>
      </c>
      <c r="H22" s="12" t="s">
        <v>36</v>
      </c>
      <c r="I22" s="116" t="s">
        <v>37</v>
      </c>
      <c r="J22" s="29" t="s">
        <v>34</v>
      </c>
      <c r="K22" s="12" t="s">
        <v>35</v>
      </c>
      <c r="L22" s="12" t="s">
        <v>36</v>
      </c>
      <c r="M22" s="30" t="s">
        <v>37</v>
      </c>
    </row>
    <row r="23" spans="1:13" ht="18" thickBot="1">
      <c r="A23" s="78" t="s">
        <v>6</v>
      </c>
      <c r="B23" s="79" t="s">
        <v>24</v>
      </c>
      <c r="C23" s="88" t="s">
        <v>12</v>
      </c>
      <c r="D23" s="88" t="s">
        <v>12</v>
      </c>
      <c r="E23" s="80" t="s">
        <v>25</v>
      </c>
      <c r="F23" s="159" t="s">
        <v>24</v>
      </c>
      <c r="G23" s="88" t="s">
        <v>12</v>
      </c>
      <c r="H23" s="88" t="s">
        <v>12</v>
      </c>
      <c r="I23" s="162" t="s">
        <v>25</v>
      </c>
      <c r="J23" s="79" t="s">
        <v>24</v>
      </c>
      <c r="K23" s="88" t="s">
        <v>12</v>
      </c>
      <c r="L23" s="88" t="s">
        <v>12</v>
      </c>
      <c r="M23" s="80" t="s">
        <v>25</v>
      </c>
    </row>
    <row r="24" spans="1:13" s="129" customFormat="1">
      <c r="A24" s="186" t="s">
        <v>49</v>
      </c>
      <c r="B24" s="176">
        <v>0.12379999999999999</v>
      </c>
      <c r="C24" s="177">
        <v>2596</v>
      </c>
      <c r="D24" s="177">
        <v>2794</v>
      </c>
      <c r="E24" s="171">
        <v>6.4218000000000002</v>
      </c>
      <c r="F24" s="187">
        <v>0.11042</v>
      </c>
      <c r="G24" s="177">
        <v>2598.4</v>
      </c>
      <c r="H24" s="177">
        <v>2797.1</v>
      </c>
      <c r="I24" s="172">
        <v>6.3794000000000004</v>
      </c>
      <c r="J24" s="188">
        <v>9.9629999999999996E-2</v>
      </c>
      <c r="K24" s="170">
        <v>2600.3000000000002</v>
      </c>
      <c r="L24" s="170">
        <v>2799.5</v>
      </c>
      <c r="M24" s="171">
        <v>6.3409000000000004</v>
      </c>
    </row>
    <row r="25" spans="1:13">
      <c r="A25" s="23">
        <v>225</v>
      </c>
      <c r="B25" s="56">
        <v>0.13286999999999999</v>
      </c>
      <c r="C25" s="14">
        <v>2644.7</v>
      </c>
      <c r="D25" s="14">
        <v>2857.3</v>
      </c>
      <c r="E25" s="43">
        <v>6.5518000000000001</v>
      </c>
      <c r="F25" s="178">
        <v>0.11673</v>
      </c>
      <c r="G25" s="14">
        <v>2636.6</v>
      </c>
      <c r="H25" s="14">
        <v>2846.7</v>
      </c>
      <c r="I25" s="138">
        <v>6.4808000000000003</v>
      </c>
      <c r="J25" s="180">
        <v>0.10377</v>
      </c>
      <c r="K25" s="14">
        <v>2628.3</v>
      </c>
      <c r="L25" s="14">
        <v>2835.8</v>
      </c>
      <c r="M25" s="43">
        <v>6.4146999999999998</v>
      </c>
    </row>
    <row r="26" spans="1:13">
      <c r="A26" s="23">
        <v>250</v>
      </c>
      <c r="B26" s="56">
        <v>0.14183999999999999</v>
      </c>
      <c r="C26" s="14">
        <v>2692.3</v>
      </c>
      <c r="D26" s="14">
        <v>2919.2</v>
      </c>
      <c r="E26" s="43">
        <v>6.6731999999999996</v>
      </c>
      <c r="F26" s="178">
        <v>0.12497</v>
      </c>
      <c r="G26" s="14">
        <v>2686</v>
      </c>
      <c r="H26" s="14">
        <v>2911</v>
      </c>
      <c r="I26" s="138">
        <v>6.6066000000000003</v>
      </c>
      <c r="J26" s="180">
        <v>0.11144</v>
      </c>
      <c r="K26" s="14">
        <v>2679.6</v>
      </c>
      <c r="L26" s="14">
        <v>2902.5</v>
      </c>
      <c r="M26" s="43">
        <v>6.5453000000000001</v>
      </c>
    </row>
    <row r="27" spans="1:13">
      <c r="A27" s="23">
        <v>300</v>
      </c>
      <c r="B27" s="56">
        <v>0.15862000000000001</v>
      </c>
      <c r="C27" s="14">
        <v>2781.1</v>
      </c>
      <c r="D27" s="14">
        <v>3034.8</v>
      </c>
      <c r="E27" s="43">
        <v>6.8844000000000003</v>
      </c>
      <c r="F27" s="178">
        <v>0.14021</v>
      </c>
      <c r="G27" s="14">
        <v>2776.9</v>
      </c>
      <c r="H27" s="14">
        <v>3029.2</v>
      </c>
      <c r="I27" s="138">
        <v>6.8226000000000004</v>
      </c>
      <c r="J27" s="180">
        <v>0.12547</v>
      </c>
      <c r="K27" s="14">
        <v>2772.6</v>
      </c>
      <c r="L27" s="14">
        <v>3023.5</v>
      </c>
      <c r="M27" s="43">
        <v>6.7664</v>
      </c>
    </row>
    <row r="28" spans="1:13">
      <c r="A28" s="23">
        <v>350</v>
      </c>
      <c r="B28" s="56">
        <v>0.17455999999999999</v>
      </c>
      <c r="C28" s="14">
        <v>2866.1</v>
      </c>
      <c r="D28" s="14">
        <v>3145.4</v>
      </c>
      <c r="E28" s="43">
        <v>7.0693999999999999</v>
      </c>
      <c r="F28" s="178">
        <v>0.15457000000000001</v>
      </c>
      <c r="G28" s="14">
        <v>2863</v>
      </c>
      <c r="H28" s="14">
        <v>3141.2</v>
      </c>
      <c r="I28" s="138">
        <v>7.01</v>
      </c>
      <c r="J28" s="180">
        <v>0.13857</v>
      </c>
      <c r="K28" s="14">
        <v>2859.8</v>
      </c>
      <c r="L28" s="14">
        <v>3137</v>
      </c>
      <c r="M28" s="43">
        <v>6.9562999999999997</v>
      </c>
    </row>
    <row r="29" spans="1:13">
      <c r="A29" s="23">
        <v>400</v>
      </c>
      <c r="B29" s="56">
        <v>0.19005</v>
      </c>
      <c r="C29" s="14">
        <v>2950.1</v>
      </c>
      <c r="D29" s="14">
        <v>3254.2</v>
      </c>
      <c r="E29" s="43">
        <v>7.2374000000000001</v>
      </c>
      <c r="F29" s="178">
        <v>0.16847000000000001</v>
      </c>
      <c r="G29" s="14">
        <v>2947.7</v>
      </c>
      <c r="H29" s="14">
        <v>3250.9</v>
      </c>
      <c r="I29" s="138">
        <v>7.1794000000000002</v>
      </c>
      <c r="J29" s="180">
        <v>0.1512</v>
      </c>
      <c r="K29" s="14">
        <v>2945.2</v>
      </c>
      <c r="L29" s="14">
        <v>3247.6</v>
      </c>
      <c r="M29" s="43">
        <v>7.1271000000000004</v>
      </c>
    </row>
    <row r="30" spans="1:13">
      <c r="A30" s="23">
        <v>500</v>
      </c>
      <c r="B30" s="56">
        <v>0.2203</v>
      </c>
      <c r="C30" s="14">
        <v>3119.5</v>
      </c>
      <c r="D30" s="14">
        <v>3472</v>
      </c>
      <c r="E30" s="43">
        <v>7.5389999999999997</v>
      </c>
      <c r="F30" s="178">
        <v>0.19550000000000001</v>
      </c>
      <c r="G30" s="14">
        <v>3117.9</v>
      </c>
      <c r="H30" s="14">
        <v>3469.8</v>
      </c>
      <c r="I30" s="138">
        <v>7.4824999999999999</v>
      </c>
      <c r="J30" s="180">
        <v>0.17568</v>
      </c>
      <c r="K30" s="14">
        <v>3116.2</v>
      </c>
      <c r="L30" s="14">
        <v>3467.6</v>
      </c>
      <c r="M30" s="43">
        <v>7.4317000000000002</v>
      </c>
    </row>
    <row r="31" spans="1:13">
      <c r="A31" s="23">
        <v>600</v>
      </c>
      <c r="B31" s="56">
        <v>0.25</v>
      </c>
      <c r="C31" s="14">
        <v>3293.3</v>
      </c>
      <c r="D31" s="14">
        <v>3693.2</v>
      </c>
      <c r="E31" s="43">
        <v>7.8079999999999998</v>
      </c>
      <c r="F31" s="55">
        <v>0.222</v>
      </c>
      <c r="G31" s="14">
        <v>3292.1</v>
      </c>
      <c r="H31" s="14">
        <v>3691.7</v>
      </c>
      <c r="I31" s="138">
        <v>7.7523</v>
      </c>
      <c r="J31" s="180">
        <v>0.1996</v>
      </c>
      <c r="K31" s="14">
        <v>3290.9</v>
      </c>
      <c r="L31" s="14">
        <v>3690.1</v>
      </c>
      <c r="M31" s="43">
        <v>7.7023999999999999</v>
      </c>
    </row>
    <row r="32" spans="1:13">
      <c r="A32" s="23">
        <v>700</v>
      </c>
      <c r="B32" s="56">
        <v>0.27939999999999998</v>
      </c>
      <c r="C32" s="14">
        <v>3472.7</v>
      </c>
      <c r="D32" s="14">
        <v>3919.7</v>
      </c>
      <c r="E32" s="43">
        <v>8.0534999999999997</v>
      </c>
      <c r="F32" s="55">
        <v>0.2482</v>
      </c>
      <c r="G32" s="14">
        <v>3471.8</v>
      </c>
      <c r="H32" s="14">
        <v>3918.5</v>
      </c>
      <c r="I32" s="138">
        <v>7.9983000000000004</v>
      </c>
      <c r="J32" s="56">
        <v>0.22320000000000001</v>
      </c>
      <c r="K32" s="14">
        <v>3470.9</v>
      </c>
      <c r="L32" s="14">
        <v>3917.4</v>
      </c>
      <c r="M32" s="43">
        <v>7.9486999999999997</v>
      </c>
    </row>
    <row r="33" spans="1:13">
      <c r="A33" s="23">
        <v>800</v>
      </c>
      <c r="B33" s="56">
        <v>0.30859999999999999</v>
      </c>
      <c r="C33" s="14">
        <v>3658.3</v>
      </c>
      <c r="D33" s="14">
        <v>4152.1000000000004</v>
      </c>
      <c r="E33" s="43">
        <v>8.2807999999999993</v>
      </c>
      <c r="F33" s="55">
        <v>0.2742</v>
      </c>
      <c r="G33" s="14">
        <v>3657.6</v>
      </c>
      <c r="H33" s="14">
        <v>4151.2</v>
      </c>
      <c r="I33" s="138">
        <v>8.2257999999999996</v>
      </c>
      <c r="J33" s="56">
        <v>0.2467</v>
      </c>
      <c r="K33" s="14">
        <v>3657</v>
      </c>
      <c r="L33" s="14">
        <v>4150.3</v>
      </c>
      <c r="M33" s="43">
        <v>8.1765000000000008</v>
      </c>
    </row>
    <row r="34" spans="1:13">
      <c r="A34" s="23">
        <v>900</v>
      </c>
      <c r="B34" s="56">
        <v>0.3377</v>
      </c>
      <c r="C34" s="14">
        <v>3850.5</v>
      </c>
      <c r="D34" s="14">
        <v>4390.8</v>
      </c>
      <c r="E34" s="43">
        <v>8.4934999999999992</v>
      </c>
      <c r="F34" s="55">
        <v>0.30009999999999998</v>
      </c>
      <c r="G34" s="14">
        <v>3849.9</v>
      </c>
      <c r="H34" s="14">
        <v>4390.1000000000004</v>
      </c>
      <c r="I34" s="138">
        <v>8.4385999999999992</v>
      </c>
      <c r="J34" s="56">
        <v>0.27</v>
      </c>
      <c r="K34" s="14">
        <v>3849.3</v>
      </c>
      <c r="L34" s="14">
        <v>4389.3999999999996</v>
      </c>
      <c r="M34" s="43">
        <v>8.3895</v>
      </c>
    </row>
    <row r="35" spans="1:13">
      <c r="A35" s="23">
        <v>1000</v>
      </c>
      <c r="B35" s="56">
        <v>0.36680000000000001</v>
      </c>
      <c r="C35" s="14">
        <v>4049</v>
      </c>
      <c r="D35" s="14">
        <v>4635.8</v>
      </c>
      <c r="E35" s="43">
        <v>8.6937999999999995</v>
      </c>
      <c r="F35" s="55">
        <v>0.32600000000000001</v>
      </c>
      <c r="G35" s="14">
        <v>4048.5</v>
      </c>
      <c r="H35" s="14">
        <v>4635.2</v>
      </c>
      <c r="I35" s="138">
        <v>8.6390999999999991</v>
      </c>
      <c r="J35" s="56">
        <v>0.29330000000000001</v>
      </c>
      <c r="K35" s="14">
        <v>4048</v>
      </c>
      <c r="L35" s="14">
        <v>4634.6000000000004</v>
      </c>
      <c r="M35" s="43">
        <v>8.5900999999999996</v>
      </c>
    </row>
    <row r="36" spans="1:13">
      <c r="A36" s="23">
        <v>1100</v>
      </c>
      <c r="B36" s="56">
        <v>0.39579999999999999</v>
      </c>
      <c r="C36" s="14">
        <v>4253.7</v>
      </c>
      <c r="D36" s="14">
        <v>4887</v>
      </c>
      <c r="E36" s="43">
        <v>8.8836999999999993</v>
      </c>
      <c r="F36" s="55">
        <v>0.3518</v>
      </c>
      <c r="G36" s="14">
        <v>4253.2</v>
      </c>
      <c r="H36" s="14">
        <v>4886.3999999999996</v>
      </c>
      <c r="I36" s="138">
        <v>8.8290000000000006</v>
      </c>
      <c r="J36" s="56">
        <v>0.31659999999999999</v>
      </c>
      <c r="K36" s="14">
        <v>4252.7</v>
      </c>
      <c r="L36" s="14">
        <v>4885.8999999999996</v>
      </c>
      <c r="M36" s="43">
        <v>8.7799999999999994</v>
      </c>
    </row>
    <row r="37" spans="1:13">
      <c r="A37" s="23">
        <v>1200</v>
      </c>
      <c r="B37" s="56">
        <v>0.42480000000000001</v>
      </c>
      <c r="C37" s="14">
        <v>4464.2</v>
      </c>
      <c r="D37" s="14">
        <v>5143.8999999999996</v>
      </c>
      <c r="E37" s="43">
        <v>9.0642999999999994</v>
      </c>
      <c r="F37" s="55">
        <v>0.37759999999999999</v>
      </c>
      <c r="G37" s="14">
        <v>4463.7</v>
      </c>
      <c r="H37" s="14">
        <v>5143.3999999999996</v>
      </c>
      <c r="I37" s="138">
        <v>9.0096000000000007</v>
      </c>
      <c r="J37" s="56">
        <v>0.33979999999999999</v>
      </c>
      <c r="K37" s="14">
        <v>4463.3</v>
      </c>
      <c r="L37" s="14">
        <v>5142.8999999999996</v>
      </c>
      <c r="M37" s="43">
        <v>8.9606999999999992</v>
      </c>
    </row>
    <row r="38" spans="1:13" ht="15.75" thickBot="1">
      <c r="A38" s="24">
        <v>1300</v>
      </c>
      <c r="B38" s="164">
        <v>0.45379999999999998</v>
      </c>
      <c r="C38" s="98">
        <v>4679.8999999999996</v>
      </c>
      <c r="D38" s="98">
        <v>5406</v>
      </c>
      <c r="E38" s="45">
        <v>9.2363999999999997</v>
      </c>
      <c r="F38" s="181">
        <v>0.40339999999999998</v>
      </c>
      <c r="G38" s="98">
        <v>4679.5</v>
      </c>
      <c r="H38" s="98">
        <v>5405.6</v>
      </c>
      <c r="I38" s="139">
        <v>9.1818000000000008</v>
      </c>
      <c r="J38" s="164">
        <v>0.36309999999999998</v>
      </c>
      <c r="K38" s="98">
        <v>4679</v>
      </c>
      <c r="L38" s="98">
        <v>5405.1</v>
      </c>
      <c r="M38" s="45">
        <v>9.1328999999999994</v>
      </c>
    </row>
    <row r="39" spans="1:13">
      <c r="A39" s="358" t="s">
        <v>32</v>
      </c>
      <c r="B39" s="353" t="s">
        <v>54</v>
      </c>
      <c r="C39" s="355"/>
      <c r="D39" s="355"/>
      <c r="E39" s="354"/>
      <c r="F39" s="355" t="s">
        <v>55</v>
      </c>
      <c r="G39" s="355"/>
      <c r="H39" s="355"/>
      <c r="I39" s="355"/>
      <c r="J39" s="353" t="s">
        <v>56</v>
      </c>
      <c r="K39" s="355"/>
      <c r="L39" s="355"/>
      <c r="M39" s="354"/>
    </row>
    <row r="40" spans="1:13">
      <c r="A40" s="359"/>
      <c r="B40" s="29" t="s">
        <v>34</v>
      </c>
      <c r="C40" s="12" t="s">
        <v>35</v>
      </c>
      <c r="D40" s="12" t="s">
        <v>36</v>
      </c>
      <c r="E40" s="30" t="s">
        <v>37</v>
      </c>
      <c r="F40" s="17" t="s">
        <v>34</v>
      </c>
      <c r="G40" s="12" t="s">
        <v>35</v>
      </c>
      <c r="H40" s="12" t="s">
        <v>36</v>
      </c>
      <c r="I40" s="116" t="s">
        <v>37</v>
      </c>
      <c r="J40" s="29" t="s">
        <v>34</v>
      </c>
      <c r="K40" s="12" t="s">
        <v>35</v>
      </c>
      <c r="L40" s="12" t="s">
        <v>36</v>
      </c>
      <c r="M40" s="30" t="s">
        <v>37</v>
      </c>
    </row>
    <row r="41" spans="1:13" ht="18" thickBot="1">
      <c r="A41" s="158" t="s">
        <v>6</v>
      </c>
      <c r="B41" s="79" t="s">
        <v>24</v>
      </c>
      <c r="C41" s="88" t="s">
        <v>12</v>
      </c>
      <c r="D41" s="88" t="s">
        <v>12</v>
      </c>
      <c r="E41" s="80" t="s">
        <v>25</v>
      </c>
      <c r="F41" s="159" t="s">
        <v>24</v>
      </c>
      <c r="G41" s="88" t="s">
        <v>12</v>
      </c>
      <c r="H41" s="88" t="s">
        <v>12</v>
      </c>
      <c r="I41" s="162" t="s">
        <v>25</v>
      </c>
      <c r="J41" s="79" t="s">
        <v>24</v>
      </c>
      <c r="K41" s="88" t="s">
        <v>12</v>
      </c>
      <c r="L41" s="88" t="s">
        <v>12</v>
      </c>
      <c r="M41" s="80" t="s">
        <v>25</v>
      </c>
    </row>
    <row r="42" spans="1:13" s="129" customFormat="1">
      <c r="A42" s="190" t="s">
        <v>49</v>
      </c>
      <c r="B42" s="188">
        <v>7.9979999999999996E-2</v>
      </c>
      <c r="C42" s="177">
        <v>2603.1</v>
      </c>
      <c r="D42" s="177">
        <v>2803.1</v>
      </c>
      <c r="E42" s="171">
        <v>6.2575000000000003</v>
      </c>
      <c r="F42" s="191">
        <v>6.6680000000000003E-2</v>
      </c>
      <c r="G42" s="170">
        <v>2604.1</v>
      </c>
      <c r="H42" s="170">
        <v>2804.2</v>
      </c>
      <c r="I42" s="172">
        <v>6.1868999999999996</v>
      </c>
      <c r="J42" s="188">
        <v>5.0700000000000002E-2</v>
      </c>
      <c r="K42" s="177">
        <v>2603.6999999999998</v>
      </c>
      <c r="L42" s="177">
        <v>2803.4</v>
      </c>
      <c r="M42" s="171">
        <v>6.1253000000000002</v>
      </c>
    </row>
    <row r="43" spans="1:13">
      <c r="A43" s="101">
        <v>225</v>
      </c>
      <c r="B43" s="180">
        <v>8.0269999999999994E-2</v>
      </c>
      <c r="C43" s="14">
        <v>2605.6</v>
      </c>
      <c r="D43" s="14">
        <v>2806.3</v>
      </c>
      <c r="E43" s="43">
        <v>6.2638999999999996</v>
      </c>
      <c r="F43" s="179" t="s">
        <v>0</v>
      </c>
      <c r="G43" s="16" t="s">
        <v>0</v>
      </c>
      <c r="H43" s="16" t="s">
        <v>0</v>
      </c>
      <c r="I43" s="138"/>
      <c r="J43" s="180" t="s">
        <v>0</v>
      </c>
      <c r="K43" s="14" t="s">
        <v>0</v>
      </c>
      <c r="L43" s="14" t="s">
        <v>0</v>
      </c>
      <c r="M43" s="43"/>
    </row>
    <row r="44" spans="1:13">
      <c r="A44" s="101">
        <v>250</v>
      </c>
      <c r="B44" s="180">
        <v>8.6999999999999994E-2</v>
      </c>
      <c r="C44" s="14">
        <v>2662.6</v>
      </c>
      <c r="D44" s="14">
        <v>2880.1</v>
      </c>
      <c r="E44" s="43">
        <v>6.4085000000000001</v>
      </c>
      <c r="F44" s="179">
        <v>7.0580000000000004E-2</v>
      </c>
      <c r="G44" s="16">
        <v>2644</v>
      </c>
      <c r="H44" s="16">
        <v>2855.8</v>
      </c>
      <c r="I44" s="138">
        <v>6.2872000000000003</v>
      </c>
      <c r="J44" s="180">
        <v>5.8720000000000001E-2</v>
      </c>
      <c r="K44" s="14">
        <v>2623.7</v>
      </c>
      <c r="L44" s="14">
        <v>2829.2</v>
      </c>
      <c r="M44" s="43">
        <v>6.1749000000000001</v>
      </c>
    </row>
    <row r="45" spans="1:13">
      <c r="A45" s="101">
        <v>300</v>
      </c>
      <c r="B45" s="180">
        <v>9.8900000000000002E-2</v>
      </c>
      <c r="C45" s="14">
        <v>2761.6</v>
      </c>
      <c r="D45" s="14">
        <v>3008.8</v>
      </c>
      <c r="E45" s="43">
        <v>6.6437999999999997</v>
      </c>
      <c r="F45" s="179">
        <v>8.1140000000000004E-2</v>
      </c>
      <c r="G45" s="16">
        <v>2750.1</v>
      </c>
      <c r="H45" s="16">
        <v>2993.5</v>
      </c>
      <c r="I45" s="138">
        <v>6.5389999999999997</v>
      </c>
      <c r="J45" s="180">
        <v>6.8419999999999995E-2</v>
      </c>
      <c r="K45" s="14">
        <v>2738</v>
      </c>
      <c r="L45" s="14">
        <v>2977.5</v>
      </c>
      <c r="M45" s="43">
        <v>6.4461000000000004</v>
      </c>
    </row>
    <row r="46" spans="1:13">
      <c r="A46" s="101">
        <v>350</v>
      </c>
      <c r="B46" s="180">
        <v>0.10976</v>
      </c>
      <c r="C46" s="14">
        <v>2851.9</v>
      </c>
      <c r="D46" s="14">
        <v>3126.3</v>
      </c>
      <c r="E46" s="43">
        <v>6.8403</v>
      </c>
      <c r="F46" s="179">
        <v>9.0529999999999999E-2</v>
      </c>
      <c r="G46" s="16">
        <v>2843.7</v>
      </c>
      <c r="H46" s="16">
        <v>3115.3</v>
      </c>
      <c r="I46" s="138">
        <v>6.7427999999999999</v>
      </c>
      <c r="J46" s="180">
        <v>7.6780000000000001E-2</v>
      </c>
      <c r="K46" s="14">
        <v>2835.3</v>
      </c>
      <c r="L46" s="14">
        <v>3104</v>
      </c>
      <c r="M46" s="43">
        <v>6.6578999999999997</v>
      </c>
    </row>
    <row r="47" spans="1:13">
      <c r="A47" s="101">
        <v>400</v>
      </c>
      <c r="B47" s="180">
        <v>0.1201</v>
      </c>
      <c r="C47" s="14">
        <v>2939.1</v>
      </c>
      <c r="D47" s="14">
        <v>3239.3</v>
      </c>
      <c r="E47" s="43">
        <v>7.0148000000000001</v>
      </c>
      <c r="F47" s="179">
        <v>9.9360000000000004E-2</v>
      </c>
      <c r="G47" s="16">
        <v>2932.8</v>
      </c>
      <c r="H47" s="16">
        <v>3230.9</v>
      </c>
      <c r="I47" s="138">
        <v>6.9211999999999998</v>
      </c>
      <c r="J47" s="180">
        <v>8.4529999999999994E-2</v>
      </c>
      <c r="K47" s="14">
        <v>2926.4</v>
      </c>
      <c r="L47" s="14">
        <v>3222.3</v>
      </c>
      <c r="M47" s="43">
        <v>6.8404999999999996</v>
      </c>
    </row>
    <row r="48" spans="1:13">
      <c r="A48" s="101">
        <v>450</v>
      </c>
      <c r="B48" s="180">
        <v>0.13014000000000001</v>
      </c>
      <c r="C48" s="14">
        <v>3025.5</v>
      </c>
      <c r="D48" s="14">
        <v>3350.8</v>
      </c>
      <c r="E48" s="43">
        <v>7.1745999999999999</v>
      </c>
      <c r="F48" s="179">
        <v>0.10786999999999999</v>
      </c>
      <c r="G48" s="16">
        <v>3020.4</v>
      </c>
      <c r="H48" s="16">
        <v>3344</v>
      </c>
      <c r="I48" s="138">
        <v>7.0834000000000001</v>
      </c>
      <c r="J48" s="180">
        <v>9.196E-2</v>
      </c>
      <c r="K48" s="14">
        <v>3015.3</v>
      </c>
      <c r="L48" s="14">
        <v>3337.2</v>
      </c>
      <c r="M48" s="43">
        <v>7.0052000000000003</v>
      </c>
    </row>
    <row r="49" spans="1:13">
      <c r="A49" s="101">
        <v>500</v>
      </c>
      <c r="B49" s="180">
        <v>0.13993</v>
      </c>
      <c r="C49" s="14">
        <v>3112.1</v>
      </c>
      <c r="D49" s="14">
        <v>3462.1</v>
      </c>
      <c r="E49" s="43">
        <v>7.3234000000000004</v>
      </c>
      <c r="F49" s="179">
        <v>0.11619</v>
      </c>
      <c r="G49" s="16">
        <v>3108</v>
      </c>
      <c r="H49" s="16">
        <v>3456.5</v>
      </c>
      <c r="I49" s="138">
        <v>7.2337999999999996</v>
      </c>
      <c r="J49" s="180">
        <v>9.9180000000000004E-2</v>
      </c>
      <c r="K49" s="14">
        <v>3103</v>
      </c>
      <c r="L49" s="14">
        <v>3450.9</v>
      </c>
      <c r="M49" s="43">
        <v>7.1571999999999996</v>
      </c>
    </row>
    <row r="50" spans="1:13">
      <c r="A50" s="101">
        <v>600</v>
      </c>
      <c r="B50" s="180">
        <v>0.1593</v>
      </c>
      <c r="C50" s="14">
        <v>3288</v>
      </c>
      <c r="D50" s="14">
        <v>3686.3</v>
      </c>
      <c r="E50" s="43">
        <v>7.5960000000000001</v>
      </c>
      <c r="F50" s="179">
        <v>0.13242999999999999</v>
      </c>
      <c r="G50" s="16">
        <v>3285</v>
      </c>
      <c r="H50" s="16">
        <v>3682.3</v>
      </c>
      <c r="I50" s="138">
        <v>7.5084999999999997</v>
      </c>
      <c r="J50" s="180">
        <v>0.11323999999999999</v>
      </c>
      <c r="K50" s="14">
        <v>3282.1</v>
      </c>
      <c r="L50" s="14">
        <v>3678.4</v>
      </c>
      <c r="M50" s="43">
        <v>7.4339000000000004</v>
      </c>
    </row>
    <row r="51" spans="1:13">
      <c r="A51" s="101">
        <v>700</v>
      </c>
      <c r="B51" s="180">
        <v>0.17832000000000001</v>
      </c>
      <c r="C51" s="14">
        <v>3468.7</v>
      </c>
      <c r="D51" s="14">
        <v>3914.5</v>
      </c>
      <c r="E51" s="43">
        <v>7.8434999999999997</v>
      </c>
      <c r="F51" s="179">
        <v>0.14838000000000001</v>
      </c>
      <c r="G51" s="16">
        <v>3466.5</v>
      </c>
      <c r="H51" s="16">
        <v>3911.7</v>
      </c>
      <c r="I51" s="138">
        <v>7.7571000000000003</v>
      </c>
      <c r="J51" s="180">
        <v>0.12698999999999999</v>
      </c>
      <c r="K51" s="14">
        <v>3464.3</v>
      </c>
      <c r="L51" s="14">
        <v>3908.8</v>
      </c>
      <c r="M51" s="43">
        <v>7.6837</v>
      </c>
    </row>
    <row r="52" spans="1:13">
      <c r="A52" s="101">
        <v>800</v>
      </c>
      <c r="B52" s="180">
        <v>0.19716</v>
      </c>
      <c r="C52" s="14">
        <v>3655.3</v>
      </c>
      <c r="D52" s="14">
        <v>4148.2</v>
      </c>
      <c r="E52" s="43">
        <v>8.0719999999999992</v>
      </c>
      <c r="F52" s="179">
        <v>0.16414000000000001</v>
      </c>
      <c r="G52" s="16">
        <v>3653.5</v>
      </c>
      <c r="H52" s="16">
        <v>4145.8999999999996</v>
      </c>
      <c r="I52" s="138">
        <v>7.9862000000000002</v>
      </c>
      <c r="J52" s="180">
        <v>0.14055999999999999</v>
      </c>
      <c r="K52" s="14">
        <v>3651.8</v>
      </c>
      <c r="L52" s="14">
        <v>4143.7</v>
      </c>
      <c r="M52" s="43">
        <v>7.9134000000000002</v>
      </c>
    </row>
    <row r="53" spans="1:13">
      <c r="A53" s="101">
        <v>900</v>
      </c>
      <c r="B53" s="180">
        <v>0.21590000000000001</v>
      </c>
      <c r="C53" s="14">
        <v>3847.9</v>
      </c>
      <c r="D53" s="14">
        <v>4387.6000000000004</v>
      </c>
      <c r="E53" s="43">
        <v>8.2852999999999994</v>
      </c>
      <c r="F53" s="179">
        <v>0.17979999999999999</v>
      </c>
      <c r="G53" s="16">
        <v>3846.5</v>
      </c>
      <c r="H53" s="16">
        <v>4385.8999999999996</v>
      </c>
      <c r="I53" s="138">
        <v>8.1998999999999995</v>
      </c>
      <c r="J53" s="180">
        <v>0.15401999999999999</v>
      </c>
      <c r="K53" s="14">
        <v>3845</v>
      </c>
      <c r="L53" s="14">
        <v>4384.1000000000004</v>
      </c>
      <c r="M53" s="43">
        <v>8.1275999999999993</v>
      </c>
    </row>
    <row r="54" spans="1:13">
      <c r="A54" s="101">
        <v>1000</v>
      </c>
      <c r="B54" s="95">
        <v>0.2346</v>
      </c>
      <c r="C54" s="14">
        <v>4046.7</v>
      </c>
      <c r="D54" s="14">
        <v>4633.1000000000004</v>
      </c>
      <c r="E54" s="43">
        <v>8.4861000000000004</v>
      </c>
      <c r="F54" s="179">
        <v>0.19541</v>
      </c>
      <c r="G54" s="16">
        <v>4045.4</v>
      </c>
      <c r="H54" s="16">
        <v>4631.6000000000004</v>
      </c>
      <c r="I54" s="138">
        <v>8.4009</v>
      </c>
      <c r="J54" s="180">
        <v>0.16743</v>
      </c>
      <c r="K54" s="14">
        <v>4044.1</v>
      </c>
      <c r="L54" s="14">
        <v>4630.1000000000004</v>
      </c>
      <c r="M54" s="43">
        <v>8.3287999999999993</v>
      </c>
    </row>
    <row r="55" spans="1:13">
      <c r="A55" s="101">
        <v>1100</v>
      </c>
      <c r="B55" s="95">
        <v>0.25319999999999998</v>
      </c>
      <c r="C55" s="14">
        <v>4251.5</v>
      </c>
      <c r="D55" s="14">
        <v>4884.6000000000004</v>
      </c>
      <c r="E55" s="43">
        <v>8.6761999999999997</v>
      </c>
      <c r="F55" s="179">
        <v>0.21098</v>
      </c>
      <c r="G55" s="16">
        <v>4250.3</v>
      </c>
      <c r="H55" s="16">
        <v>4883.3</v>
      </c>
      <c r="I55" s="138">
        <v>8.5912000000000006</v>
      </c>
      <c r="J55" s="180">
        <v>0.18079999999999999</v>
      </c>
      <c r="K55" s="14">
        <v>4249.2</v>
      </c>
      <c r="L55" s="14">
        <v>4881.8999999999996</v>
      </c>
      <c r="M55" s="43">
        <v>8.5191999999999997</v>
      </c>
    </row>
    <row r="56" spans="1:13">
      <c r="A56" s="101">
        <v>1200</v>
      </c>
      <c r="B56" s="95">
        <v>0.27179999999999999</v>
      </c>
      <c r="C56" s="14">
        <v>4462.1000000000004</v>
      </c>
      <c r="D56" s="14">
        <v>5141.7</v>
      </c>
      <c r="E56" s="43">
        <v>8.8568999999999996</v>
      </c>
      <c r="F56" s="179">
        <v>0.22652</v>
      </c>
      <c r="G56" s="16">
        <v>4460.8999999999996</v>
      </c>
      <c r="H56" s="16">
        <v>5140.5</v>
      </c>
      <c r="I56" s="138">
        <v>8.7720000000000002</v>
      </c>
      <c r="J56" s="180">
        <v>0.19414999999999999</v>
      </c>
      <c r="K56" s="14">
        <v>4459.8</v>
      </c>
      <c r="L56" s="14">
        <v>5139.3</v>
      </c>
      <c r="M56" s="43">
        <v>8.6999999999999993</v>
      </c>
    </row>
    <row r="57" spans="1:13" ht="15.75" thickBot="1">
      <c r="A57" s="102">
        <v>1300</v>
      </c>
      <c r="B57" s="96">
        <v>0.29049999999999998</v>
      </c>
      <c r="C57" s="98">
        <v>4677.8</v>
      </c>
      <c r="D57" s="98">
        <v>5404</v>
      </c>
      <c r="E57" s="45">
        <v>9.0290999999999997</v>
      </c>
      <c r="F57" s="182">
        <v>0.24206</v>
      </c>
      <c r="G57" s="97">
        <v>4676.6000000000004</v>
      </c>
      <c r="H57" s="97">
        <v>5402.8</v>
      </c>
      <c r="I57" s="139">
        <v>8.9442000000000004</v>
      </c>
      <c r="J57" s="189">
        <v>0.20749000000000001</v>
      </c>
      <c r="K57" s="98">
        <v>4675.5</v>
      </c>
      <c r="L57" s="98">
        <v>5401.7</v>
      </c>
      <c r="M57" s="45">
        <v>8.8722999999999992</v>
      </c>
    </row>
    <row r="60" spans="1:13">
      <c r="K60" s="2"/>
    </row>
    <row r="61" spans="1:13">
      <c r="K61" s="2"/>
    </row>
    <row r="62" spans="1:13">
      <c r="K62" s="2"/>
    </row>
    <row r="63" spans="1:13">
      <c r="K63" s="2"/>
    </row>
    <row r="64" spans="1:13">
      <c r="K64" s="2"/>
    </row>
    <row r="65" spans="11:11">
      <c r="K65" s="2"/>
    </row>
    <row r="66" spans="11:11">
      <c r="K66" s="2"/>
    </row>
    <row r="67" spans="11:11">
      <c r="K67" s="2"/>
    </row>
    <row r="68" spans="11:11">
      <c r="K68" s="2"/>
    </row>
    <row r="69" spans="11:11">
      <c r="K69" s="2"/>
    </row>
    <row r="70" spans="11:11">
      <c r="K70" s="2"/>
    </row>
    <row r="71" spans="11:11">
      <c r="K71" s="2"/>
    </row>
    <row r="72" spans="11:11">
      <c r="K72" s="2"/>
    </row>
    <row r="73" spans="11:11">
      <c r="K73" s="2"/>
    </row>
    <row r="74" spans="11:11">
      <c r="K74" s="2"/>
    </row>
    <row r="77" spans="11:11">
      <c r="K77" s="2"/>
    </row>
    <row r="78" spans="11:11">
      <c r="K78" s="2"/>
    </row>
    <row r="79" spans="11:11">
      <c r="K79" s="2"/>
    </row>
    <row r="80" spans="11:11">
      <c r="K80" s="2"/>
    </row>
    <row r="81" spans="11:11">
      <c r="K81" s="2"/>
    </row>
    <row r="82" spans="11:11">
      <c r="K82" s="2"/>
    </row>
    <row r="83" spans="11:11">
      <c r="K83" s="2"/>
    </row>
    <row r="84" spans="11:11">
      <c r="K84" s="2"/>
    </row>
    <row r="85" spans="11:11">
      <c r="K85" s="2"/>
    </row>
    <row r="86" spans="11:11">
      <c r="K86" s="2"/>
    </row>
    <row r="87" spans="11:11">
      <c r="K87" s="2"/>
    </row>
    <row r="88" spans="11:11">
      <c r="K88" s="2"/>
    </row>
    <row r="89" spans="11:11">
      <c r="K89" s="2"/>
    </row>
    <row r="90" spans="11:11">
      <c r="K90" s="2"/>
    </row>
    <row r="91" spans="11:11">
      <c r="K91" s="2"/>
    </row>
    <row r="94" spans="11:11">
      <c r="K94" s="2"/>
    </row>
    <row r="95" spans="11:11">
      <c r="K95" s="2"/>
    </row>
    <row r="96" spans="11:11">
      <c r="K96" s="2"/>
    </row>
    <row r="97" spans="11:11">
      <c r="K97" s="2"/>
    </row>
    <row r="98" spans="11:11">
      <c r="K98" s="2"/>
    </row>
    <row r="99" spans="11:11">
      <c r="K99" s="2"/>
    </row>
    <row r="100" spans="11:11">
      <c r="K100" s="2"/>
    </row>
    <row r="101" spans="11:11">
      <c r="K101" s="2"/>
    </row>
    <row r="102" spans="11:11">
      <c r="K102" s="2"/>
    </row>
    <row r="103" spans="11:11">
      <c r="K103" s="2"/>
    </row>
    <row r="104" spans="11:11">
      <c r="K104" s="2"/>
    </row>
    <row r="105" spans="11:11">
      <c r="K105" s="2"/>
    </row>
    <row r="106" spans="11:11">
      <c r="K106" s="2"/>
    </row>
    <row r="107" spans="11:11">
      <c r="K107" s="2"/>
    </row>
    <row r="108" spans="11:11">
      <c r="K108" s="2"/>
    </row>
    <row r="109" spans="11:11">
      <c r="K109" s="2"/>
    </row>
    <row r="112" spans="11:11">
      <c r="K112" s="2"/>
    </row>
    <row r="113" spans="11:11">
      <c r="K113" s="2"/>
    </row>
    <row r="114" spans="11:11">
      <c r="K114" s="2"/>
    </row>
    <row r="115" spans="11:11">
      <c r="K115" s="2"/>
    </row>
    <row r="116" spans="11:11">
      <c r="K116" s="2"/>
    </row>
    <row r="117" spans="11:11">
      <c r="K117" s="2"/>
    </row>
    <row r="118" spans="11:11">
      <c r="K118" s="2"/>
    </row>
    <row r="119" spans="11:11">
      <c r="K119" s="2"/>
    </row>
    <row r="120" spans="11:11">
      <c r="K120" s="2"/>
    </row>
    <row r="121" spans="11:11">
      <c r="K121" s="2"/>
    </row>
    <row r="122" spans="11:11">
      <c r="K122" s="2"/>
    </row>
    <row r="123" spans="11:11">
      <c r="K123" s="2"/>
    </row>
    <row r="124" spans="11:11">
      <c r="K124" s="2"/>
    </row>
    <row r="125" spans="11:11">
      <c r="K125" s="2"/>
    </row>
    <row r="126" spans="11:11">
      <c r="K126" s="2"/>
    </row>
    <row r="129" spans="11:11">
      <c r="K129" s="2"/>
    </row>
    <row r="130" spans="11:11">
      <c r="K130" s="2"/>
    </row>
    <row r="131" spans="11:11">
      <c r="K131" s="2"/>
    </row>
    <row r="132" spans="11:11">
      <c r="K132" s="2"/>
    </row>
    <row r="133" spans="11:11">
      <c r="K133" s="2"/>
    </row>
    <row r="134" spans="11:11">
      <c r="K134" s="2"/>
    </row>
    <row r="135" spans="11:11">
      <c r="K135" s="2"/>
    </row>
    <row r="136" spans="11:11">
      <c r="K136" s="2"/>
    </row>
    <row r="137" spans="11:11">
      <c r="K137" s="2"/>
    </row>
    <row r="138" spans="11:11">
      <c r="K138" s="2"/>
    </row>
    <row r="139" spans="11:11">
      <c r="K139" s="2"/>
    </row>
    <row r="140" spans="11:11">
      <c r="K140" s="2"/>
    </row>
    <row r="141" spans="11:11">
      <c r="K141" s="2"/>
    </row>
    <row r="142" spans="11:11">
      <c r="K142" s="2"/>
    </row>
    <row r="143" spans="11:11">
      <c r="K143" s="2"/>
    </row>
    <row r="146" spans="11:11">
      <c r="K146" s="2"/>
    </row>
    <row r="147" spans="11:11">
      <c r="K147" s="2"/>
    </row>
    <row r="148" spans="11:11">
      <c r="K148" s="2"/>
    </row>
    <row r="149" spans="11:11">
      <c r="K149" s="2"/>
    </row>
    <row r="150" spans="11:11">
      <c r="K150" s="2"/>
    </row>
    <row r="151" spans="11:11">
      <c r="K151" s="2"/>
    </row>
    <row r="152" spans="11:11">
      <c r="K152" s="2"/>
    </row>
    <row r="153" spans="11:11">
      <c r="K153" s="2"/>
    </row>
    <row r="154" spans="11:11">
      <c r="K154" s="2"/>
    </row>
    <row r="155" spans="11:11">
      <c r="K155" s="2"/>
    </row>
    <row r="156" spans="11:11">
      <c r="K156" s="2"/>
    </row>
    <row r="157" spans="11:11">
      <c r="K157" s="2"/>
    </row>
    <row r="158" spans="11:11">
      <c r="K158" s="2"/>
    </row>
    <row r="159" spans="11:11">
      <c r="K159" s="2"/>
    </row>
    <row r="160" spans="11:11">
      <c r="K160" s="2"/>
    </row>
  </sheetData>
  <mergeCells count="12">
    <mergeCell ref="A39:A40"/>
    <mergeCell ref="B39:E39"/>
    <mergeCell ref="F39:I39"/>
    <mergeCell ref="J39:M39"/>
    <mergeCell ref="A3:A4"/>
    <mergeCell ref="B3:E3"/>
    <mergeCell ref="F3:I3"/>
    <mergeCell ref="J3:M3"/>
    <mergeCell ref="A21:A22"/>
    <mergeCell ref="B21:E21"/>
    <mergeCell ref="F21:I21"/>
    <mergeCell ref="J21:M21"/>
  </mergeCells>
  <printOptions horizontalCentered="1" verticalCentered="1"/>
  <pageMargins left="0.11811023622047245" right="0.11811023622047245" top="0.19685039370078741" bottom="0.19685039370078741" header="0" footer="0"/>
  <pageSetup paperSize="9" scale="83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>
  <sheetPr enableFormatConditionsCalculation="0">
    <pageSetUpPr fitToPage="1"/>
  </sheetPr>
  <dimension ref="A1:U108"/>
  <sheetViews>
    <sheetView topLeftCell="A37" workbookViewId="0">
      <selection activeCell="B60" sqref="B60"/>
    </sheetView>
  </sheetViews>
  <sheetFormatPr defaultColWidth="8.85546875" defaultRowHeight="15"/>
  <cols>
    <col min="2" max="4" width="8.85546875" customWidth="1"/>
    <col min="5" max="5" width="10.42578125" customWidth="1"/>
    <col min="9" max="9" width="10.42578125" bestFit="1" customWidth="1"/>
    <col min="13" max="13" width="10.42578125" bestFit="1" customWidth="1"/>
  </cols>
  <sheetData>
    <row r="1" spans="1:13" ht="18">
      <c r="A1" s="11" t="s">
        <v>47</v>
      </c>
    </row>
    <row r="2" spans="1:13" ht="15.75" thickBot="1">
      <c r="A2" s="128"/>
      <c r="C2" s="128"/>
    </row>
    <row r="3" spans="1:13">
      <c r="A3" s="356" t="s">
        <v>32</v>
      </c>
      <c r="B3" s="355" t="s">
        <v>58</v>
      </c>
      <c r="C3" s="355"/>
      <c r="D3" s="355"/>
      <c r="E3" s="355"/>
      <c r="F3" s="353" t="s">
        <v>59</v>
      </c>
      <c r="G3" s="355"/>
      <c r="H3" s="355"/>
      <c r="I3" s="354"/>
      <c r="J3" s="355" t="s">
        <v>60</v>
      </c>
      <c r="K3" s="355"/>
      <c r="L3" s="355"/>
      <c r="M3" s="354"/>
    </row>
    <row r="4" spans="1:13">
      <c r="A4" s="357"/>
      <c r="B4" s="17" t="s">
        <v>34</v>
      </c>
      <c r="C4" s="12" t="s">
        <v>35</v>
      </c>
      <c r="D4" s="12" t="s">
        <v>36</v>
      </c>
      <c r="E4" s="116" t="s">
        <v>37</v>
      </c>
      <c r="F4" s="29" t="s">
        <v>34</v>
      </c>
      <c r="G4" s="12" t="s">
        <v>35</v>
      </c>
      <c r="H4" s="12" t="s">
        <v>36</v>
      </c>
      <c r="I4" s="30" t="s">
        <v>37</v>
      </c>
      <c r="J4" s="17" t="s">
        <v>34</v>
      </c>
      <c r="K4" s="12" t="s">
        <v>35</v>
      </c>
      <c r="L4" s="12" t="s">
        <v>36</v>
      </c>
      <c r="M4" s="30" t="s">
        <v>37</v>
      </c>
    </row>
    <row r="5" spans="1:13" ht="18" thickBot="1">
      <c r="A5" s="63" t="s">
        <v>6</v>
      </c>
      <c r="B5" s="91" t="s">
        <v>24</v>
      </c>
      <c r="C5" s="85" t="s">
        <v>12</v>
      </c>
      <c r="D5" s="85" t="s">
        <v>12</v>
      </c>
      <c r="E5" s="93" t="s">
        <v>25</v>
      </c>
      <c r="F5" s="64" t="s">
        <v>24</v>
      </c>
      <c r="G5" s="85" t="s">
        <v>12</v>
      </c>
      <c r="H5" s="85" t="s">
        <v>12</v>
      </c>
      <c r="I5" s="65" t="s">
        <v>25</v>
      </c>
      <c r="J5" s="91" t="s">
        <v>24</v>
      </c>
      <c r="K5" s="85" t="s">
        <v>12</v>
      </c>
      <c r="L5" s="85" t="s">
        <v>12</v>
      </c>
      <c r="M5" s="65" t="s">
        <v>25</v>
      </c>
    </row>
    <row r="6" spans="1:13" s="129" customFormat="1">
      <c r="A6" s="155" t="s">
        <v>49</v>
      </c>
      <c r="B6" s="169">
        <v>4.9779999999999998E-2</v>
      </c>
      <c r="C6" s="177">
        <v>2602.3000000000002</v>
      </c>
      <c r="D6" s="177">
        <v>2801.4</v>
      </c>
      <c r="E6" s="171">
        <v>6.0701000000000001</v>
      </c>
      <c r="F6" s="185">
        <v>4.4060000000000002E-2</v>
      </c>
      <c r="G6" s="148">
        <v>2600.1</v>
      </c>
      <c r="H6" s="148">
        <v>2798.3</v>
      </c>
      <c r="I6" s="149">
        <v>6.0198</v>
      </c>
      <c r="J6" s="188">
        <v>3.9440000000000003E-2</v>
      </c>
      <c r="K6" s="177">
        <v>2597.1</v>
      </c>
      <c r="L6" s="177">
        <v>2794.3</v>
      </c>
      <c r="M6" s="171">
        <v>5.9733999999999998</v>
      </c>
    </row>
    <row r="7" spans="1:13">
      <c r="A7" s="101">
        <v>275</v>
      </c>
      <c r="B7" s="95">
        <v>5.457E-2</v>
      </c>
      <c r="C7" s="14">
        <v>2667.9</v>
      </c>
      <c r="D7" s="14">
        <v>2886.2</v>
      </c>
      <c r="E7" s="43">
        <v>6.2285000000000004</v>
      </c>
      <c r="F7" s="178">
        <v>4.7300000000000002E-2</v>
      </c>
      <c r="G7" s="14">
        <v>2650.3</v>
      </c>
      <c r="H7" s="14">
        <v>2863.2</v>
      </c>
      <c r="I7" s="138">
        <v>6.1401000000000003</v>
      </c>
      <c r="J7" s="180">
        <v>4.1410000000000002E-2</v>
      </c>
      <c r="K7" s="14">
        <v>2631.3</v>
      </c>
      <c r="L7" s="14">
        <v>2838.3</v>
      </c>
      <c r="M7" s="43">
        <v>6.0544000000000002</v>
      </c>
    </row>
    <row r="8" spans="1:13">
      <c r="A8" s="101">
        <v>300</v>
      </c>
      <c r="B8" s="95">
        <v>5.8840000000000003E-2</v>
      </c>
      <c r="C8" s="14">
        <v>2725.3</v>
      </c>
      <c r="D8" s="14">
        <v>2960.7</v>
      </c>
      <c r="E8" s="43">
        <v>6.3615000000000004</v>
      </c>
      <c r="F8" s="178">
        <v>5.135E-2</v>
      </c>
      <c r="G8" s="14">
        <v>2712</v>
      </c>
      <c r="H8" s="14">
        <v>2943.1</v>
      </c>
      <c r="I8" s="138">
        <v>6.2827999999999999</v>
      </c>
      <c r="J8" s="180">
        <v>4.5319999999999999E-2</v>
      </c>
      <c r="K8" s="14">
        <v>2698</v>
      </c>
      <c r="L8" s="14">
        <v>2924.5</v>
      </c>
      <c r="M8" s="43">
        <v>6.2084000000000001</v>
      </c>
    </row>
    <row r="9" spans="1:13">
      <c r="A9" s="101">
        <v>350</v>
      </c>
      <c r="B9" s="95">
        <v>6.6449999999999995E-2</v>
      </c>
      <c r="C9" s="14">
        <v>2826.7</v>
      </c>
      <c r="D9" s="14">
        <v>3092.5</v>
      </c>
      <c r="E9" s="43">
        <v>6.5820999999999996</v>
      </c>
      <c r="F9" s="178">
        <v>5.8400000000000001E-2</v>
      </c>
      <c r="G9" s="14">
        <v>2817.8</v>
      </c>
      <c r="H9" s="14">
        <v>3080.6</v>
      </c>
      <c r="I9" s="138">
        <v>6.5130999999999997</v>
      </c>
      <c r="J9" s="180">
        <v>5.194E-2</v>
      </c>
      <c r="K9" s="14">
        <v>2808.7</v>
      </c>
      <c r="L9" s="14">
        <v>3068.4</v>
      </c>
      <c r="M9" s="43">
        <v>6.4493</v>
      </c>
    </row>
    <row r="10" spans="1:13">
      <c r="A10" s="101">
        <v>400</v>
      </c>
      <c r="B10" s="95">
        <v>7.3410000000000003E-2</v>
      </c>
      <c r="C10" s="14">
        <v>2919.9</v>
      </c>
      <c r="D10" s="14">
        <v>3213.6</v>
      </c>
      <c r="E10" s="43">
        <v>6.7690000000000001</v>
      </c>
      <c r="F10" s="178">
        <v>6.4750000000000002E-2</v>
      </c>
      <c r="G10" s="14">
        <v>2913.3</v>
      </c>
      <c r="H10" s="14">
        <v>3204.7</v>
      </c>
      <c r="I10" s="138">
        <v>6.7046999999999999</v>
      </c>
      <c r="J10" s="180">
        <v>5.781E-2</v>
      </c>
      <c r="K10" s="14">
        <v>2906.6</v>
      </c>
      <c r="L10" s="14">
        <v>3195.7</v>
      </c>
      <c r="M10" s="43">
        <v>6.6459000000000001</v>
      </c>
    </row>
    <row r="11" spans="1:13">
      <c r="A11" s="101">
        <v>450</v>
      </c>
      <c r="B11" s="95">
        <v>8.0019999999999994E-2</v>
      </c>
      <c r="C11" s="14">
        <v>3010.2</v>
      </c>
      <c r="D11" s="14">
        <v>3330.3</v>
      </c>
      <c r="E11" s="43">
        <v>6.9363000000000001</v>
      </c>
      <c r="F11" s="178">
        <v>7.0739999999999997E-2</v>
      </c>
      <c r="G11" s="14">
        <v>3005</v>
      </c>
      <c r="H11" s="14">
        <v>3323.3</v>
      </c>
      <c r="I11" s="138">
        <v>6.8746</v>
      </c>
      <c r="J11" s="180">
        <v>6.3299999999999995E-2</v>
      </c>
      <c r="K11" s="14">
        <v>2999.7</v>
      </c>
      <c r="L11" s="14">
        <v>3316.2</v>
      </c>
      <c r="M11" s="43">
        <v>6.8186</v>
      </c>
    </row>
    <row r="12" spans="1:13">
      <c r="A12" s="101">
        <v>500</v>
      </c>
      <c r="B12" s="95">
        <v>8.6430000000000007E-2</v>
      </c>
      <c r="C12" s="14">
        <v>3099.5</v>
      </c>
      <c r="D12" s="14">
        <v>3445.3</v>
      </c>
      <c r="E12" s="43">
        <v>7.0900999999999996</v>
      </c>
      <c r="F12" s="178">
        <v>7.6509999999999995E-2</v>
      </c>
      <c r="G12" s="14">
        <v>3095.3</v>
      </c>
      <c r="H12" s="14">
        <v>3439.6</v>
      </c>
      <c r="I12" s="138">
        <v>7.0301</v>
      </c>
      <c r="J12" s="180">
        <v>6.8570000000000006E-2</v>
      </c>
      <c r="K12" s="14">
        <v>3091</v>
      </c>
      <c r="L12" s="14">
        <v>3433.8</v>
      </c>
      <c r="M12" s="43">
        <v>6.9759000000000002</v>
      </c>
    </row>
    <row r="13" spans="1:13">
      <c r="A13" s="101">
        <v>600</v>
      </c>
      <c r="B13" s="95">
        <v>9.8849999999999993E-2</v>
      </c>
      <c r="C13" s="14">
        <v>3279.1</v>
      </c>
      <c r="D13" s="14">
        <v>3674.4</v>
      </c>
      <c r="E13" s="43">
        <v>7.3688000000000002</v>
      </c>
      <c r="F13" s="178">
        <v>8.7650000000000006E-2</v>
      </c>
      <c r="G13" s="14">
        <v>3276</v>
      </c>
      <c r="H13" s="14">
        <v>3670.5</v>
      </c>
      <c r="I13" s="138">
        <v>7.3109999999999999</v>
      </c>
      <c r="J13" s="180">
        <v>7.8689999999999996E-2</v>
      </c>
      <c r="K13" s="14">
        <v>3273</v>
      </c>
      <c r="L13" s="14">
        <v>3666.5</v>
      </c>
      <c r="M13" s="43">
        <v>7.2588999999999997</v>
      </c>
    </row>
    <row r="14" spans="1:13">
      <c r="A14" s="101">
        <v>700</v>
      </c>
      <c r="B14" s="95">
        <v>0.11094999999999999</v>
      </c>
      <c r="C14" s="14">
        <v>3462.1</v>
      </c>
      <c r="D14" s="14">
        <v>3905.9</v>
      </c>
      <c r="E14" s="43">
        <v>7.6197999999999997</v>
      </c>
      <c r="F14" s="178">
        <v>9.8470000000000002E-2</v>
      </c>
      <c r="G14" s="14">
        <v>3459.9</v>
      </c>
      <c r="H14" s="14">
        <v>3903</v>
      </c>
      <c r="I14" s="138">
        <v>7.5631000000000004</v>
      </c>
      <c r="J14" s="180">
        <v>8.8489999999999999E-2</v>
      </c>
      <c r="K14" s="14">
        <v>3457.6</v>
      </c>
      <c r="L14" s="14">
        <v>3900.1</v>
      </c>
      <c r="M14" s="43">
        <v>7.5122</v>
      </c>
    </row>
    <row r="15" spans="1:13">
      <c r="A15" s="101">
        <v>800</v>
      </c>
      <c r="B15" s="95">
        <v>0.12286999999999999</v>
      </c>
      <c r="C15" s="14">
        <v>3650</v>
      </c>
      <c r="D15" s="14">
        <v>4141.5</v>
      </c>
      <c r="E15" s="43">
        <v>7.8502000000000001</v>
      </c>
      <c r="F15" s="178">
        <v>0.10911</v>
      </c>
      <c r="G15" s="14">
        <v>3648.3</v>
      </c>
      <c r="H15" s="14">
        <v>4139.3</v>
      </c>
      <c r="I15" s="138">
        <v>7.7942</v>
      </c>
      <c r="J15" s="180">
        <v>9.8110000000000003E-2</v>
      </c>
      <c r="K15" s="14">
        <v>3646.6</v>
      </c>
      <c r="L15" s="14">
        <v>4137.1000000000004</v>
      </c>
      <c r="M15" s="43">
        <v>7.7439999999999998</v>
      </c>
    </row>
    <row r="16" spans="1:13">
      <c r="A16" s="101">
        <v>900</v>
      </c>
      <c r="B16" s="95">
        <v>0.13469</v>
      </c>
      <c r="C16" s="14">
        <v>3843.6</v>
      </c>
      <c r="D16" s="14">
        <v>4382.3</v>
      </c>
      <c r="E16" s="43">
        <v>8.0647000000000002</v>
      </c>
      <c r="F16" s="178">
        <v>0.11965000000000001</v>
      </c>
      <c r="G16" s="14">
        <v>3842.2</v>
      </c>
      <c r="H16" s="14">
        <v>4380.6000000000004</v>
      </c>
      <c r="I16" s="138">
        <v>8.0091000000000001</v>
      </c>
      <c r="J16" s="180">
        <v>0.10761999999999999</v>
      </c>
      <c r="K16" s="14">
        <v>3840.7</v>
      </c>
      <c r="L16" s="14">
        <v>4378.8</v>
      </c>
      <c r="M16" s="43">
        <v>7.9592999999999998</v>
      </c>
    </row>
    <row r="17" spans="1:14">
      <c r="A17" s="101">
        <v>1000</v>
      </c>
      <c r="B17" s="95">
        <v>0.14645</v>
      </c>
      <c r="C17" s="14">
        <v>4042.9</v>
      </c>
      <c r="D17" s="14">
        <v>4628.7</v>
      </c>
      <c r="E17" s="43">
        <v>8.2661999999999995</v>
      </c>
      <c r="F17" s="178">
        <v>0.13013</v>
      </c>
      <c r="G17" s="14">
        <v>4041.6</v>
      </c>
      <c r="H17" s="14">
        <v>4627.2</v>
      </c>
      <c r="I17" s="138">
        <v>8.2108000000000008</v>
      </c>
      <c r="J17" s="180">
        <v>0.11706999999999999</v>
      </c>
      <c r="K17" s="14">
        <v>4040.4</v>
      </c>
      <c r="L17" s="14">
        <v>4625.7</v>
      </c>
      <c r="M17" s="43">
        <v>8.1611999999999991</v>
      </c>
    </row>
    <row r="18" spans="1:14">
      <c r="A18" s="101">
        <v>1100</v>
      </c>
      <c r="B18" s="95">
        <v>0.15817000000000001</v>
      </c>
      <c r="C18" s="14">
        <v>4248</v>
      </c>
      <c r="D18" s="14">
        <v>4880.6000000000004</v>
      </c>
      <c r="E18" s="43">
        <v>8.4566999999999997</v>
      </c>
      <c r="F18" s="178">
        <v>0.14055999999999999</v>
      </c>
      <c r="G18" s="14">
        <v>4246.8</v>
      </c>
      <c r="H18" s="14">
        <v>4879.3</v>
      </c>
      <c r="I18" s="138">
        <v>8.4015000000000004</v>
      </c>
      <c r="J18" s="180">
        <v>0.12648000000000001</v>
      </c>
      <c r="K18" s="14">
        <v>4245.6000000000004</v>
      </c>
      <c r="L18" s="14">
        <v>4878</v>
      </c>
      <c r="M18" s="43">
        <v>8.3520000000000003</v>
      </c>
    </row>
    <row r="19" spans="1:14">
      <c r="A19" s="101">
        <v>1200</v>
      </c>
      <c r="B19" s="95">
        <v>0.16986999999999999</v>
      </c>
      <c r="C19" s="14">
        <v>4458.6000000000004</v>
      </c>
      <c r="D19" s="14">
        <v>5138.1000000000004</v>
      </c>
      <c r="E19" s="43">
        <v>8.6376000000000008</v>
      </c>
      <c r="F19" s="178">
        <v>0.15098</v>
      </c>
      <c r="G19" s="14">
        <v>4457.5</v>
      </c>
      <c r="H19" s="14">
        <v>5136.8999999999996</v>
      </c>
      <c r="I19" s="138">
        <v>8.5824999999999996</v>
      </c>
      <c r="J19" s="180">
        <v>0.13586999999999999</v>
      </c>
      <c r="K19" s="14">
        <v>4456.3</v>
      </c>
      <c r="L19" s="14">
        <v>5135.7</v>
      </c>
      <c r="M19" s="43">
        <v>8.5330999999999992</v>
      </c>
    </row>
    <row r="20" spans="1:14" ht="15.75" thickBot="1">
      <c r="A20" s="102">
        <v>1300</v>
      </c>
      <c r="B20" s="96">
        <v>0.18156</v>
      </c>
      <c r="C20" s="98">
        <v>4674.3</v>
      </c>
      <c r="D20" s="98">
        <v>5400.5</v>
      </c>
      <c r="E20" s="45">
        <v>8.81</v>
      </c>
      <c r="F20" s="192">
        <v>0.16139000000000001</v>
      </c>
      <c r="G20" s="98">
        <v>4673.1000000000004</v>
      </c>
      <c r="H20" s="98">
        <v>5399.4</v>
      </c>
      <c r="I20" s="139">
        <v>8.7548999999999992</v>
      </c>
      <c r="J20" s="189">
        <v>0.14526</v>
      </c>
      <c r="K20" s="98">
        <v>4672</v>
      </c>
      <c r="L20" s="98">
        <v>5398.2</v>
      </c>
      <c r="M20" s="45">
        <v>8.7055000000000007</v>
      </c>
    </row>
    <row r="21" spans="1:14">
      <c r="A21" s="356" t="s">
        <v>32</v>
      </c>
      <c r="B21" s="355" t="s">
        <v>61</v>
      </c>
      <c r="C21" s="355"/>
      <c r="D21" s="355"/>
      <c r="E21" s="355"/>
      <c r="F21" s="353" t="s">
        <v>62</v>
      </c>
      <c r="G21" s="355"/>
      <c r="H21" s="355"/>
      <c r="I21" s="354"/>
      <c r="J21" s="355" t="s">
        <v>63</v>
      </c>
      <c r="K21" s="355"/>
      <c r="L21" s="355"/>
      <c r="M21" s="354"/>
    </row>
    <row r="22" spans="1:14">
      <c r="A22" s="357"/>
      <c r="B22" s="17" t="s">
        <v>34</v>
      </c>
      <c r="C22" s="12" t="s">
        <v>35</v>
      </c>
      <c r="D22" s="12" t="s">
        <v>36</v>
      </c>
      <c r="E22" s="116" t="s">
        <v>37</v>
      </c>
      <c r="F22" s="29" t="s">
        <v>34</v>
      </c>
      <c r="G22" s="12" t="s">
        <v>35</v>
      </c>
      <c r="H22" s="12" t="s">
        <v>36</v>
      </c>
      <c r="I22" s="30" t="s">
        <v>37</v>
      </c>
      <c r="J22" s="17" t="s">
        <v>34</v>
      </c>
      <c r="K22" s="12" t="s">
        <v>35</v>
      </c>
      <c r="L22" s="12" t="s">
        <v>36</v>
      </c>
      <c r="M22" s="30" t="s">
        <v>37</v>
      </c>
    </row>
    <row r="23" spans="1:14" ht="18" thickBot="1">
      <c r="A23" s="78" t="s">
        <v>6</v>
      </c>
      <c r="B23" s="159" t="s">
        <v>24</v>
      </c>
      <c r="C23" s="88" t="s">
        <v>12</v>
      </c>
      <c r="D23" s="88" t="s">
        <v>12</v>
      </c>
      <c r="E23" s="162" t="s">
        <v>25</v>
      </c>
      <c r="F23" s="79" t="s">
        <v>24</v>
      </c>
      <c r="G23" s="88" t="s">
        <v>12</v>
      </c>
      <c r="H23" s="88" t="s">
        <v>12</v>
      </c>
      <c r="I23" s="80" t="s">
        <v>25</v>
      </c>
      <c r="J23" s="159" t="s">
        <v>24</v>
      </c>
      <c r="K23" s="88" t="s">
        <v>12</v>
      </c>
      <c r="L23" s="88" t="s">
        <v>12</v>
      </c>
      <c r="M23" s="80" t="s">
        <v>25</v>
      </c>
    </row>
    <row r="24" spans="1:14" s="129" customFormat="1">
      <c r="A24" s="190" t="s">
        <v>49</v>
      </c>
      <c r="B24" s="169">
        <v>3.2439999999999997E-2</v>
      </c>
      <c r="C24" s="177">
        <v>2589.6999999999998</v>
      </c>
      <c r="D24" s="177">
        <v>2784.3</v>
      </c>
      <c r="E24" s="171">
        <v>5.8891999999999998</v>
      </c>
      <c r="F24" s="187">
        <v>2.7369999999999998E-2</v>
      </c>
      <c r="G24" s="177">
        <v>2580.5</v>
      </c>
      <c r="H24" s="177">
        <v>2772.1</v>
      </c>
      <c r="I24" s="172">
        <v>5.8132999999999999</v>
      </c>
      <c r="J24" s="188">
        <v>2.3519999999999999E-2</v>
      </c>
      <c r="K24" s="177">
        <v>2569.8000000000002</v>
      </c>
      <c r="L24" s="177">
        <v>2758</v>
      </c>
      <c r="M24" s="171">
        <v>5.7431999999999999</v>
      </c>
    </row>
    <row r="25" spans="1:14">
      <c r="A25" s="101">
        <v>300</v>
      </c>
      <c r="B25" s="180">
        <v>3.6159999999999998E-2</v>
      </c>
      <c r="C25" s="14">
        <v>2667.2</v>
      </c>
      <c r="D25" s="14">
        <v>2884.2</v>
      </c>
      <c r="E25" s="43">
        <v>6.0674000000000001</v>
      </c>
      <c r="F25" s="178">
        <v>2.947E-2</v>
      </c>
      <c r="G25" s="14">
        <v>2632.2</v>
      </c>
      <c r="H25" s="14">
        <v>2838.4</v>
      </c>
      <c r="I25" s="138">
        <v>5.9305000000000003</v>
      </c>
      <c r="J25" s="180">
        <v>2.426E-2</v>
      </c>
      <c r="K25" s="14">
        <v>2590.9</v>
      </c>
      <c r="L25" s="14">
        <v>2785</v>
      </c>
      <c r="M25" s="43">
        <v>5.7906000000000004</v>
      </c>
      <c r="N25" s="129"/>
    </row>
    <row r="26" spans="1:14">
      <c r="A26" s="101">
        <v>350</v>
      </c>
      <c r="B26" s="180">
        <v>4.2229999999999997E-2</v>
      </c>
      <c r="C26" s="14">
        <v>2789.6</v>
      </c>
      <c r="D26" s="14">
        <v>3043</v>
      </c>
      <c r="E26" s="43">
        <v>6.3334999999999999</v>
      </c>
      <c r="F26" s="178">
        <v>3.524E-2</v>
      </c>
      <c r="G26" s="14">
        <v>2769.4</v>
      </c>
      <c r="H26" s="14">
        <v>3016</v>
      </c>
      <c r="I26" s="138">
        <v>6.2282999999999999</v>
      </c>
      <c r="J26" s="180">
        <v>2.9950000000000001E-2</v>
      </c>
      <c r="K26" s="14">
        <v>2747.7</v>
      </c>
      <c r="L26" s="14">
        <v>2987.3</v>
      </c>
      <c r="M26" s="43">
        <v>6.1300999999999997</v>
      </c>
      <c r="N26" s="129"/>
    </row>
    <row r="27" spans="1:14">
      <c r="A27" s="101">
        <v>400</v>
      </c>
      <c r="B27" s="180">
        <v>4.7390000000000002E-2</v>
      </c>
      <c r="C27" s="14">
        <v>2892.9</v>
      </c>
      <c r="D27" s="14">
        <v>3177.2</v>
      </c>
      <c r="E27" s="43">
        <v>6.5407999999999999</v>
      </c>
      <c r="F27" s="178">
        <v>3.993E-2</v>
      </c>
      <c r="G27" s="14">
        <v>2878.6</v>
      </c>
      <c r="H27" s="14">
        <v>3158.1</v>
      </c>
      <c r="I27" s="138">
        <v>6.4478</v>
      </c>
      <c r="J27" s="180">
        <v>3.4320000000000003E-2</v>
      </c>
      <c r="K27" s="14">
        <v>2863.8</v>
      </c>
      <c r="L27" s="14">
        <v>3138.3</v>
      </c>
      <c r="M27" s="43">
        <v>6.3634000000000004</v>
      </c>
      <c r="N27" s="129"/>
    </row>
    <row r="28" spans="1:14">
      <c r="A28" s="101">
        <v>450</v>
      </c>
      <c r="B28" s="180">
        <v>5.2139999999999999E-2</v>
      </c>
      <c r="C28" s="14">
        <v>2988.9</v>
      </c>
      <c r="D28" s="14">
        <v>3301.8</v>
      </c>
      <c r="E28" s="43">
        <v>6.7192999999999996</v>
      </c>
      <c r="F28" s="178">
        <v>4.4159999999999998E-2</v>
      </c>
      <c r="G28" s="14">
        <v>2978</v>
      </c>
      <c r="H28" s="14">
        <v>3287.1</v>
      </c>
      <c r="I28" s="138">
        <v>6.6326999999999998</v>
      </c>
      <c r="J28" s="180">
        <v>3.8170000000000003E-2</v>
      </c>
      <c r="K28" s="14">
        <v>2966.7</v>
      </c>
      <c r="L28" s="14">
        <v>3272</v>
      </c>
      <c r="M28" s="43">
        <v>6.5551000000000004</v>
      </c>
      <c r="N28" s="129"/>
    </row>
    <row r="29" spans="1:14">
      <c r="A29" s="101">
        <v>500</v>
      </c>
      <c r="B29" s="180">
        <v>5.6649999999999999E-2</v>
      </c>
      <c r="C29" s="14">
        <v>3082.2</v>
      </c>
      <c r="D29" s="14">
        <v>3422.2</v>
      </c>
      <c r="E29" s="43">
        <v>6.8803000000000001</v>
      </c>
      <c r="F29" s="178">
        <v>4.8140000000000002E-2</v>
      </c>
      <c r="G29" s="14">
        <v>3073.4</v>
      </c>
      <c r="H29" s="14">
        <v>3410.3</v>
      </c>
      <c r="I29" s="138">
        <v>6.7975000000000003</v>
      </c>
      <c r="J29" s="180">
        <v>4.1750000000000002E-2</v>
      </c>
      <c r="K29" s="14">
        <v>3064.3</v>
      </c>
      <c r="L29" s="14">
        <v>3398.3</v>
      </c>
      <c r="M29" s="43">
        <v>6.7240000000000002</v>
      </c>
      <c r="N29" s="129"/>
    </row>
    <row r="30" spans="1:14">
      <c r="A30" s="101">
        <v>550</v>
      </c>
      <c r="B30" s="180">
        <v>6.1010000000000002E-2</v>
      </c>
      <c r="C30" s="14">
        <v>3174.6</v>
      </c>
      <c r="D30" s="14">
        <v>3540.6</v>
      </c>
      <c r="E30" s="43">
        <v>7.0288000000000004</v>
      </c>
      <c r="F30" s="178">
        <v>5.1950000000000003E-2</v>
      </c>
      <c r="G30" s="14">
        <v>3167.2</v>
      </c>
      <c r="H30" s="14">
        <v>3530.9</v>
      </c>
      <c r="I30" s="138">
        <v>6.9485999999999999</v>
      </c>
      <c r="J30" s="180">
        <v>4.5159999999999999E-2</v>
      </c>
      <c r="K30" s="14">
        <v>3159.8</v>
      </c>
      <c r="L30" s="14">
        <v>3521</v>
      </c>
      <c r="M30" s="43">
        <v>6.8777999999999997</v>
      </c>
      <c r="N30" s="129"/>
    </row>
    <row r="31" spans="1:14">
      <c r="A31" s="101">
        <v>600</v>
      </c>
      <c r="B31" s="180">
        <v>6.5250000000000002E-2</v>
      </c>
      <c r="C31" s="14">
        <v>3266.9</v>
      </c>
      <c r="D31" s="14">
        <v>3658.4</v>
      </c>
      <c r="E31" s="43">
        <v>7.1677</v>
      </c>
      <c r="F31" s="178">
        <v>5.5649999999999998E-2</v>
      </c>
      <c r="G31" s="14">
        <v>3260.7</v>
      </c>
      <c r="H31" s="14">
        <v>3650.3</v>
      </c>
      <c r="I31" s="138">
        <v>7.0894000000000004</v>
      </c>
      <c r="J31" s="180">
        <v>4.845E-2</v>
      </c>
      <c r="K31" s="14">
        <v>3254.4</v>
      </c>
      <c r="L31" s="14">
        <v>3642</v>
      </c>
      <c r="M31" s="43">
        <v>7.0206</v>
      </c>
      <c r="N31" s="129"/>
    </row>
    <row r="32" spans="1:14">
      <c r="A32" s="101">
        <v>700</v>
      </c>
      <c r="B32" s="180">
        <v>7.3520000000000002E-2</v>
      </c>
      <c r="C32" s="14">
        <v>3453.1</v>
      </c>
      <c r="D32" s="14">
        <v>3894.2</v>
      </c>
      <c r="E32" s="43">
        <v>7.4234</v>
      </c>
      <c r="F32" s="178">
        <v>6.2829999999999997E-2</v>
      </c>
      <c r="G32" s="14">
        <v>3448.5</v>
      </c>
      <c r="H32" s="14">
        <v>3888.3</v>
      </c>
      <c r="I32" s="138">
        <v>7.3475999999999999</v>
      </c>
      <c r="J32" s="180">
        <v>5.4809999999999998E-2</v>
      </c>
      <c r="K32" s="14">
        <v>3443.9</v>
      </c>
      <c r="L32" s="14">
        <v>3882.4</v>
      </c>
      <c r="M32" s="43">
        <v>7.2812000000000001</v>
      </c>
      <c r="N32" s="129"/>
    </row>
    <row r="33" spans="1:14">
      <c r="A33" s="101">
        <v>800</v>
      </c>
      <c r="B33" s="180">
        <v>8.1600000000000006E-2</v>
      </c>
      <c r="C33" s="14">
        <v>3643.1</v>
      </c>
      <c r="D33" s="14">
        <v>4132.7</v>
      </c>
      <c r="E33" s="43">
        <v>7.6566000000000001</v>
      </c>
      <c r="F33" s="178">
        <v>6.9809999999999997E-2</v>
      </c>
      <c r="G33" s="14">
        <v>3639.5</v>
      </c>
      <c r="H33" s="14">
        <v>4128.2</v>
      </c>
      <c r="I33" s="138">
        <v>7.5822000000000003</v>
      </c>
      <c r="J33" s="180">
        <v>6.0970000000000003E-2</v>
      </c>
      <c r="K33" s="14">
        <v>3636</v>
      </c>
      <c r="L33" s="14">
        <v>4123.8</v>
      </c>
      <c r="M33" s="43">
        <v>7.5172999999999996</v>
      </c>
      <c r="N33" s="129"/>
    </row>
    <row r="34" spans="1:14">
      <c r="A34" s="101">
        <v>900</v>
      </c>
      <c r="B34" s="180">
        <v>8.9580000000000007E-2</v>
      </c>
      <c r="C34" s="14">
        <v>3837.8</v>
      </c>
      <c r="D34" s="14">
        <v>4375.3</v>
      </c>
      <c r="E34" s="43">
        <v>7.8727</v>
      </c>
      <c r="F34" s="178">
        <v>7.6689999999999994E-2</v>
      </c>
      <c r="G34" s="14">
        <v>3835</v>
      </c>
      <c r="H34" s="14">
        <v>4371.8</v>
      </c>
      <c r="I34" s="138">
        <v>7.7991000000000001</v>
      </c>
      <c r="J34" s="180">
        <v>6.7019999999999996E-2</v>
      </c>
      <c r="K34" s="14">
        <v>3832.1</v>
      </c>
      <c r="L34" s="14">
        <v>4368.3</v>
      </c>
      <c r="M34" s="43">
        <v>7.7351000000000001</v>
      </c>
      <c r="N34" s="129"/>
    </row>
    <row r="35" spans="1:14">
      <c r="A35" s="101">
        <v>1000</v>
      </c>
      <c r="B35" s="180">
        <v>9.7489999999999993E-2</v>
      </c>
      <c r="C35" s="14">
        <v>4037.8</v>
      </c>
      <c r="D35" s="14">
        <v>4622.7</v>
      </c>
      <c r="E35" s="43">
        <v>8.0751000000000008</v>
      </c>
      <c r="F35" s="178">
        <v>8.3500000000000005E-2</v>
      </c>
      <c r="G35" s="14">
        <v>4035.3</v>
      </c>
      <c r="H35" s="14">
        <v>4619.8</v>
      </c>
      <c r="I35" s="138">
        <v>8.0020000000000007</v>
      </c>
      <c r="J35" s="180">
        <v>7.3010000000000005E-2</v>
      </c>
      <c r="K35" s="14">
        <v>4032.8</v>
      </c>
      <c r="L35" s="14">
        <v>4616.8999999999996</v>
      </c>
      <c r="M35" s="43">
        <v>7.9383999999999997</v>
      </c>
      <c r="N35" s="129"/>
    </row>
    <row r="36" spans="1:14">
      <c r="A36" s="101">
        <v>1100</v>
      </c>
      <c r="B36" s="180">
        <v>0.10536</v>
      </c>
      <c r="C36" s="14">
        <v>4243.3</v>
      </c>
      <c r="D36" s="14">
        <v>4875.3999999999996</v>
      </c>
      <c r="E36" s="43">
        <v>8.2660999999999998</v>
      </c>
      <c r="F36" s="178">
        <v>9.0270000000000003E-2</v>
      </c>
      <c r="G36" s="14">
        <v>4240.8999999999996</v>
      </c>
      <c r="H36" s="14">
        <v>4872.8</v>
      </c>
      <c r="I36" s="138">
        <v>8.1933000000000007</v>
      </c>
      <c r="J36" s="180">
        <v>7.8960000000000002E-2</v>
      </c>
      <c r="K36" s="14">
        <v>4238.6000000000004</v>
      </c>
      <c r="L36" s="14">
        <v>4870.3</v>
      </c>
      <c r="M36" s="43">
        <v>8.1300000000000008</v>
      </c>
      <c r="N36" s="129"/>
    </row>
    <row r="37" spans="1:14">
      <c r="A37" s="101">
        <v>1200</v>
      </c>
      <c r="B37" s="180">
        <v>0.11321000000000001</v>
      </c>
      <c r="C37" s="14">
        <v>4454</v>
      </c>
      <c r="D37" s="14">
        <v>5133.3</v>
      </c>
      <c r="E37" s="43">
        <v>8.4474</v>
      </c>
      <c r="F37" s="178">
        <v>9.7030000000000005E-2</v>
      </c>
      <c r="G37" s="14">
        <v>4451.7</v>
      </c>
      <c r="H37" s="14">
        <v>5130.8999999999996</v>
      </c>
      <c r="I37" s="138">
        <v>8.3747000000000007</v>
      </c>
      <c r="J37" s="180">
        <v>8.4889999999999993E-2</v>
      </c>
      <c r="K37" s="14">
        <v>4449.5</v>
      </c>
      <c r="L37" s="14">
        <v>5128.5</v>
      </c>
      <c r="M37" s="43">
        <v>8.3115000000000006</v>
      </c>
      <c r="N37" s="129"/>
    </row>
    <row r="38" spans="1:14" ht="15.75" thickBot="1">
      <c r="A38" s="102">
        <v>1300</v>
      </c>
      <c r="B38" s="189">
        <v>0.12106</v>
      </c>
      <c r="C38" s="98">
        <v>4669.6000000000004</v>
      </c>
      <c r="D38" s="98">
        <v>5396</v>
      </c>
      <c r="E38" s="45">
        <v>8.6198999999999995</v>
      </c>
      <c r="F38" s="192">
        <v>0.10377</v>
      </c>
      <c r="G38" s="98">
        <v>4667.3</v>
      </c>
      <c r="H38" s="98">
        <v>5393.7</v>
      </c>
      <c r="I38" s="139">
        <v>8.5474999999999994</v>
      </c>
      <c r="J38" s="189">
        <v>9.0800000000000006E-2</v>
      </c>
      <c r="K38" s="98">
        <v>4665</v>
      </c>
      <c r="L38" s="98">
        <v>5391.5</v>
      </c>
      <c r="M38" s="45">
        <v>8.4841999999999995</v>
      </c>
      <c r="N38" s="129"/>
    </row>
    <row r="39" spans="1:14">
      <c r="A39" s="356" t="s">
        <v>32</v>
      </c>
      <c r="B39" s="355" t="s">
        <v>64</v>
      </c>
      <c r="C39" s="355"/>
      <c r="D39" s="355"/>
      <c r="E39" s="355"/>
      <c r="F39" s="353" t="s">
        <v>65</v>
      </c>
      <c r="G39" s="355"/>
      <c r="H39" s="355"/>
      <c r="I39" s="354"/>
      <c r="J39" s="355" t="s">
        <v>66</v>
      </c>
      <c r="K39" s="355"/>
      <c r="L39" s="355"/>
      <c r="M39" s="354"/>
      <c r="N39" s="129"/>
    </row>
    <row r="40" spans="1:14">
      <c r="A40" s="357"/>
      <c r="B40" s="17" t="s">
        <v>34</v>
      </c>
      <c r="C40" s="12" t="s">
        <v>35</v>
      </c>
      <c r="D40" s="12" t="s">
        <v>36</v>
      </c>
      <c r="E40" s="116" t="s">
        <v>37</v>
      </c>
      <c r="F40" s="29" t="s">
        <v>34</v>
      </c>
      <c r="G40" s="12" t="s">
        <v>35</v>
      </c>
      <c r="H40" s="12" t="s">
        <v>36</v>
      </c>
      <c r="I40" s="30" t="s">
        <v>37</v>
      </c>
      <c r="J40" s="17" t="s">
        <v>34</v>
      </c>
      <c r="K40" s="12" t="s">
        <v>35</v>
      </c>
      <c r="L40" s="12" t="s">
        <v>36</v>
      </c>
      <c r="M40" s="30" t="s">
        <v>37</v>
      </c>
    </row>
    <row r="41" spans="1:14" ht="18" thickBot="1">
      <c r="A41" s="78" t="s">
        <v>6</v>
      </c>
      <c r="B41" s="159" t="s">
        <v>24</v>
      </c>
      <c r="C41" s="88" t="s">
        <v>12</v>
      </c>
      <c r="D41" s="88" t="s">
        <v>12</v>
      </c>
      <c r="E41" s="162" t="s">
        <v>25</v>
      </c>
      <c r="F41" s="79" t="s">
        <v>24</v>
      </c>
      <c r="G41" s="88" t="s">
        <v>12</v>
      </c>
      <c r="H41" s="88" t="s">
        <v>12</v>
      </c>
      <c r="I41" s="80" t="s">
        <v>25</v>
      </c>
      <c r="J41" s="159" t="s">
        <v>24</v>
      </c>
      <c r="K41" s="88" t="s">
        <v>12</v>
      </c>
      <c r="L41" s="88" t="s">
        <v>12</v>
      </c>
      <c r="M41" s="80" t="s">
        <v>25</v>
      </c>
    </row>
    <row r="42" spans="1:14" s="129" customFormat="1">
      <c r="A42" s="190" t="s">
        <v>49</v>
      </c>
      <c r="B42" s="188">
        <v>2.0480000000000002E-2</v>
      </c>
      <c r="C42" s="170">
        <v>2557.8000000000002</v>
      </c>
      <c r="D42" s="170">
        <v>2742.1</v>
      </c>
      <c r="E42" s="171">
        <v>5.6772</v>
      </c>
      <c r="F42" s="191">
        <v>1.8026E-2</v>
      </c>
      <c r="G42" s="177">
        <v>2544.4</v>
      </c>
      <c r="H42" s="177">
        <v>2724.7</v>
      </c>
      <c r="I42" s="172">
        <v>5.6140999999999996</v>
      </c>
      <c r="J42" s="169">
        <v>1.3495E-2</v>
      </c>
      <c r="K42" s="170">
        <v>2505.1</v>
      </c>
      <c r="L42" s="170">
        <v>2673.8</v>
      </c>
      <c r="M42" s="171">
        <v>5.4623999999999997</v>
      </c>
    </row>
    <row r="43" spans="1:14">
      <c r="A43" s="101">
        <v>325</v>
      </c>
      <c r="B43" s="180">
        <v>2.3269999999999999E-2</v>
      </c>
      <c r="C43" s="14">
        <v>2646.6</v>
      </c>
      <c r="D43" s="14">
        <v>2856</v>
      </c>
      <c r="E43" s="43">
        <v>5.8712</v>
      </c>
      <c r="F43" s="179">
        <v>1.9861E-2</v>
      </c>
      <c r="G43" s="14">
        <v>2610.4</v>
      </c>
      <c r="H43" s="14">
        <v>2809.1</v>
      </c>
      <c r="I43" s="138">
        <v>5.7568000000000001</v>
      </c>
      <c r="J43" s="95" t="s">
        <v>0</v>
      </c>
      <c r="K43" s="16" t="s">
        <v>0</v>
      </c>
      <c r="L43" s="16" t="s">
        <v>0</v>
      </c>
      <c r="M43" s="43"/>
    </row>
    <row r="44" spans="1:14">
      <c r="A44" s="101">
        <v>350</v>
      </c>
      <c r="B44" s="180">
        <v>2.58E-2</v>
      </c>
      <c r="C44" s="14">
        <v>2724.4</v>
      </c>
      <c r="D44" s="14">
        <v>2956.6</v>
      </c>
      <c r="E44" s="43">
        <v>6.0361000000000002</v>
      </c>
      <c r="F44" s="179">
        <v>2.2419999999999999E-2</v>
      </c>
      <c r="G44" s="14">
        <v>2699.2</v>
      </c>
      <c r="H44" s="14">
        <v>2923.4</v>
      </c>
      <c r="I44" s="138">
        <v>5.9443000000000001</v>
      </c>
      <c r="J44" s="95">
        <v>1.6126000000000001E-2</v>
      </c>
      <c r="K44" s="14">
        <v>2624.6</v>
      </c>
      <c r="L44" s="14">
        <v>2826.2</v>
      </c>
      <c r="M44" s="43">
        <v>5.7118000000000002</v>
      </c>
    </row>
    <row r="45" spans="1:14">
      <c r="A45" s="101">
        <v>400</v>
      </c>
      <c r="B45" s="180">
        <v>2.9929999999999998E-2</v>
      </c>
      <c r="C45" s="14">
        <v>2848.4</v>
      </c>
      <c r="D45" s="14">
        <v>3117.8</v>
      </c>
      <c r="E45" s="43">
        <v>6.2854000000000001</v>
      </c>
      <c r="F45" s="179">
        <v>2.6409999999999999E-2</v>
      </c>
      <c r="G45" s="14">
        <v>2832.4</v>
      </c>
      <c r="H45" s="14">
        <v>3096.5</v>
      </c>
      <c r="I45" s="138">
        <v>6.2119999999999997</v>
      </c>
      <c r="J45" s="180">
        <v>0.02</v>
      </c>
      <c r="K45" s="14">
        <v>2789.3</v>
      </c>
      <c r="L45" s="14">
        <v>3039.3</v>
      </c>
      <c r="M45" s="43">
        <v>6.0416999999999996</v>
      </c>
    </row>
    <row r="46" spans="1:14">
      <c r="A46" s="101">
        <v>450</v>
      </c>
      <c r="B46" s="180">
        <v>3.3500000000000002E-2</v>
      </c>
      <c r="C46" s="14">
        <v>2955.2</v>
      </c>
      <c r="D46" s="14">
        <v>3256.6</v>
      </c>
      <c r="E46" s="43">
        <v>6.4843999999999999</v>
      </c>
      <c r="F46" s="179">
        <v>2.9749999999999999E-2</v>
      </c>
      <c r="G46" s="14">
        <v>2943.4</v>
      </c>
      <c r="H46" s="14">
        <v>3240.9</v>
      </c>
      <c r="I46" s="138">
        <v>6.4189999999999996</v>
      </c>
      <c r="J46" s="180">
        <v>2.299E-2</v>
      </c>
      <c r="K46" s="14">
        <v>2912.5</v>
      </c>
      <c r="L46" s="14">
        <v>3199.8</v>
      </c>
      <c r="M46" s="43">
        <v>6.2718999999999996</v>
      </c>
    </row>
    <row r="47" spans="1:14">
      <c r="A47" s="101">
        <v>500</v>
      </c>
      <c r="B47" s="180">
        <v>3.6769999999999997E-2</v>
      </c>
      <c r="C47" s="14">
        <v>3055.2</v>
      </c>
      <c r="D47" s="14">
        <v>3386.1</v>
      </c>
      <c r="E47" s="43">
        <v>6.6576000000000004</v>
      </c>
      <c r="F47" s="179">
        <v>3.279E-2</v>
      </c>
      <c r="G47" s="14">
        <v>3045.8</v>
      </c>
      <c r="H47" s="14">
        <v>3373.7</v>
      </c>
      <c r="I47" s="138">
        <v>6.5965999999999996</v>
      </c>
      <c r="J47" s="180">
        <v>2.5600000000000001E-2</v>
      </c>
      <c r="K47" s="14">
        <v>3021.7</v>
      </c>
      <c r="L47" s="14">
        <v>3341.8</v>
      </c>
      <c r="M47" s="43">
        <v>6.4618000000000002</v>
      </c>
    </row>
    <row r="48" spans="1:14">
      <c r="A48" s="101">
        <v>550</v>
      </c>
      <c r="B48" s="180">
        <v>3.9870000000000003E-2</v>
      </c>
      <c r="C48" s="14">
        <v>3152.2</v>
      </c>
      <c r="D48" s="14">
        <v>3511</v>
      </c>
      <c r="E48" s="43">
        <v>6.8141999999999996</v>
      </c>
      <c r="F48" s="179">
        <v>3.5639999999999998E-2</v>
      </c>
      <c r="G48" s="14">
        <v>3144.6</v>
      </c>
      <c r="H48" s="14">
        <v>3500.9</v>
      </c>
      <c r="I48" s="138">
        <v>6.7561</v>
      </c>
      <c r="J48" s="180">
        <v>2.801E-2</v>
      </c>
      <c r="K48" s="14">
        <v>3125</v>
      </c>
      <c r="L48" s="14">
        <v>3475.2</v>
      </c>
      <c r="M48" s="43">
        <v>6.6289999999999996</v>
      </c>
    </row>
    <row r="49" spans="1:21">
      <c r="A49" s="101">
        <v>600</v>
      </c>
      <c r="B49" s="180">
        <v>4.2849999999999999E-2</v>
      </c>
      <c r="C49" s="14">
        <v>3248.1</v>
      </c>
      <c r="D49" s="14">
        <v>3633.7</v>
      </c>
      <c r="E49" s="43">
        <v>6.9588999999999999</v>
      </c>
      <c r="F49" s="179">
        <v>3.8370000000000001E-2</v>
      </c>
      <c r="G49" s="14">
        <v>3241.7</v>
      </c>
      <c r="H49" s="14">
        <v>3625.3</v>
      </c>
      <c r="I49" s="138">
        <v>6.9028999999999998</v>
      </c>
      <c r="J49" s="180">
        <v>3.0290000000000001E-2</v>
      </c>
      <c r="K49" s="14">
        <v>3225.4</v>
      </c>
      <c r="L49" s="14">
        <v>3604</v>
      </c>
      <c r="M49" s="43">
        <v>6.7809999999999997</v>
      </c>
    </row>
    <row r="50" spans="1:21">
      <c r="A50" s="101">
        <v>650</v>
      </c>
      <c r="B50" s="180">
        <v>4.5740000000000003E-2</v>
      </c>
      <c r="C50" s="14">
        <v>3343.6</v>
      </c>
      <c r="D50" s="14">
        <v>3755.3</v>
      </c>
      <c r="E50" s="43">
        <v>7.0942999999999996</v>
      </c>
      <c r="F50" s="179">
        <v>4.1009999999999998E-2</v>
      </c>
      <c r="G50" s="14">
        <v>3338.2</v>
      </c>
      <c r="H50" s="14">
        <v>3748.2</v>
      </c>
      <c r="I50" s="138">
        <v>7.0397999999999996</v>
      </c>
      <c r="J50" s="180">
        <v>3.2480000000000002E-2</v>
      </c>
      <c r="K50" s="14">
        <v>3324.4</v>
      </c>
      <c r="L50" s="14">
        <v>3730.4</v>
      </c>
      <c r="M50" s="43">
        <v>6.9218000000000002</v>
      </c>
    </row>
    <row r="51" spans="1:21">
      <c r="A51" s="101">
        <v>700</v>
      </c>
      <c r="B51" s="180">
        <v>4.8570000000000002E-2</v>
      </c>
      <c r="C51" s="14">
        <v>3439.3</v>
      </c>
      <c r="D51" s="14">
        <v>3876.5</v>
      </c>
      <c r="E51" s="43">
        <v>7.2221000000000002</v>
      </c>
      <c r="F51" s="179">
        <v>4.3580000000000001E-2</v>
      </c>
      <c r="G51" s="14">
        <v>3434.7</v>
      </c>
      <c r="H51" s="14">
        <v>3870.5</v>
      </c>
      <c r="I51" s="138">
        <v>7.1687000000000003</v>
      </c>
      <c r="J51" s="180">
        <v>3.4599999999999999E-2</v>
      </c>
      <c r="K51" s="14">
        <v>3422.9</v>
      </c>
      <c r="L51" s="14">
        <v>3855.3</v>
      </c>
      <c r="M51" s="43">
        <v>7.0536000000000003</v>
      </c>
    </row>
    <row r="52" spans="1:21">
      <c r="A52" s="101">
        <v>800</v>
      </c>
      <c r="B52" s="180">
        <v>5.4089999999999999E-2</v>
      </c>
      <c r="C52" s="14">
        <v>3632.5</v>
      </c>
      <c r="D52" s="14">
        <v>4119.3</v>
      </c>
      <c r="E52" s="43">
        <v>7.4596</v>
      </c>
      <c r="F52" s="179">
        <v>4.8590000000000001E-2</v>
      </c>
      <c r="G52" s="14">
        <v>3628.9</v>
      </c>
      <c r="H52" s="14">
        <v>4114.8</v>
      </c>
      <c r="I52" s="138">
        <v>7.4077000000000002</v>
      </c>
      <c r="J52" s="180">
        <v>3.8690000000000002E-2</v>
      </c>
      <c r="K52" s="14">
        <v>3620</v>
      </c>
      <c r="L52" s="14">
        <v>4103.6000000000004</v>
      </c>
      <c r="M52" s="43">
        <v>7.2965</v>
      </c>
    </row>
    <row r="53" spans="1:21">
      <c r="A53" s="101">
        <v>900</v>
      </c>
      <c r="B53" s="180">
        <v>5.9499999999999997E-2</v>
      </c>
      <c r="C53" s="14">
        <v>3829.2</v>
      </c>
      <c r="D53" s="14">
        <v>4364.8</v>
      </c>
      <c r="E53" s="43">
        <v>7.6783000000000001</v>
      </c>
      <c r="F53" s="179">
        <v>5.3490000000000003E-2</v>
      </c>
      <c r="G53" s="14">
        <v>3826.3</v>
      </c>
      <c r="H53" s="14">
        <v>4361.2</v>
      </c>
      <c r="I53" s="138">
        <v>7.6272000000000002</v>
      </c>
      <c r="J53" s="180">
        <v>4.267E-2</v>
      </c>
      <c r="K53" s="14">
        <v>3819.1</v>
      </c>
      <c r="L53" s="14">
        <v>4352.5</v>
      </c>
      <c r="M53" s="43">
        <v>7.5182000000000002</v>
      </c>
    </row>
    <row r="54" spans="1:21">
      <c r="A54" s="101">
        <v>1000</v>
      </c>
      <c r="B54" s="180">
        <v>6.4850000000000005E-2</v>
      </c>
      <c r="C54" s="14">
        <v>4030.3</v>
      </c>
      <c r="D54" s="14">
        <v>4614</v>
      </c>
      <c r="E54" s="43">
        <v>7.8821000000000003</v>
      </c>
      <c r="F54" s="179">
        <v>5.8319999999999997E-2</v>
      </c>
      <c r="G54" s="14">
        <v>4027.8</v>
      </c>
      <c r="H54" s="14">
        <v>4611</v>
      </c>
      <c r="I54" s="138">
        <v>7.8315000000000001</v>
      </c>
      <c r="J54" s="180">
        <v>4.6580000000000003E-2</v>
      </c>
      <c r="K54" s="14">
        <v>4021.6</v>
      </c>
      <c r="L54" s="14">
        <v>4603.8</v>
      </c>
      <c r="M54" s="43">
        <v>7.7237</v>
      </c>
    </row>
    <row r="55" spans="1:21">
      <c r="A55" s="101">
        <v>1100</v>
      </c>
      <c r="B55" s="180">
        <v>7.016E-2</v>
      </c>
      <c r="C55" s="14">
        <v>4236.3</v>
      </c>
      <c r="D55" s="14">
        <v>4867.7</v>
      </c>
      <c r="E55" s="43">
        <v>8.0739999999999998</v>
      </c>
      <c r="F55" s="179">
        <v>6.3119999999999996E-2</v>
      </c>
      <c r="G55" s="14">
        <v>4234</v>
      </c>
      <c r="H55" s="14">
        <v>4865.1000000000004</v>
      </c>
      <c r="I55" s="138">
        <v>8.0236999999999998</v>
      </c>
      <c r="J55" s="180">
        <v>5.0450000000000002E-2</v>
      </c>
      <c r="K55" s="14">
        <v>4228.2</v>
      </c>
      <c r="L55" s="14">
        <v>4858.8</v>
      </c>
      <c r="M55" s="43">
        <v>7.9165000000000001</v>
      </c>
    </row>
    <row r="56" spans="1:21">
      <c r="A56" s="101">
        <v>1200</v>
      </c>
      <c r="B56" s="180">
        <v>7.5439999999999993E-2</v>
      </c>
      <c r="C56" s="14">
        <v>4447.2</v>
      </c>
      <c r="D56" s="14">
        <v>5126.2</v>
      </c>
      <c r="E56" s="43">
        <v>8.2555999999999994</v>
      </c>
      <c r="F56" s="179">
        <v>6.7890000000000006E-2</v>
      </c>
      <c r="G56" s="14">
        <v>4444.8999999999996</v>
      </c>
      <c r="H56" s="14">
        <v>5123.8</v>
      </c>
      <c r="I56" s="138">
        <v>8.2055000000000007</v>
      </c>
      <c r="J56" s="180">
        <v>5.4300000000000001E-2</v>
      </c>
      <c r="K56" s="14">
        <v>4439.3</v>
      </c>
      <c r="L56" s="14">
        <v>5118</v>
      </c>
      <c r="M56" s="43">
        <v>8.0937000000000001</v>
      </c>
    </row>
    <row r="57" spans="1:21" ht="15.75" thickBot="1">
      <c r="A57" s="102">
        <v>1300</v>
      </c>
      <c r="B57" s="189">
        <v>8.072E-2</v>
      </c>
      <c r="C57" s="98">
        <v>4662.7</v>
      </c>
      <c r="D57" s="98">
        <v>5389.2</v>
      </c>
      <c r="E57" s="45">
        <v>8.4283999999999999</v>
      </c>
      <c r="F57" s="182">
        <v>7.2650000000000006E-2</v>
      </c>
      <c r="G57" s="98">
        <v>4460.5</v>
      </c>
      <c r="H57" s="98">
        <v>5387</v>
      </c>
      <c r="I57" s="139">
        <v>8.3782999999999994</v>
      </c>
      <c r="J57" s="189">
        <v>5.8130000000000001E-2</v>
      </c>
      <c r="K57" s="98">
        <v>4654.8</v>
      </c>
      <c r="L57" s="98">
        <v>5381.4</v>
      </c>
      <c r="M57" s="45">
        <v>8.2716999999999992</v>
      </c>
    </row>
    <row r="60" spans="1:21">
      <c r="K60" s="2"/>
      <c r="P60" s="2"/>
      <c r="U60" s="2"/>
    </row>
    <row r="61" spans="1:21">
      <c r="K61" s="2"/>
    </row>
    <row r="62" spans="1:21">
      <c r="K62" s="2"/>
      <c r="P62" s="2"/>
      <c r="U62" s="2"/>
    </row>
    <row r="63" spans="1:21">
      <c r="K63" s="2"/>
      <c r="P63" s="2"/>
      <c r="U63" s="2"/>
    </row>
    <row r="64" spans="1:21">
      <c r="K64" s="2"/>
      <c r="P64" s="2"/>
      <c r="U64" s="2"/>
    </row>
    <row r="65" spans="11:21">
      <c r="K65" s="2"/>
      <c r="P65" s="2"/>
      <c r="U65" s="2"/>
    </row>
    <row r="66" spans="11:21">
      <c r="K66" s="2"/>
      <c r="P66" s="2"/>
      <c r="U66" s="2"/>
    </row>
    <row r="67" spans="11:21">
      <c r="K67" s="2"/>
      <c r="P67" s="2"/>
      <c r="U67" s="2"/>
    </row>
    <row r="68" spans="11:21">
      <c r="K68" s="2"/>
      <c r="P68" s="2"/>
      <c r="U68" s="2"/>
    </row>
    <row r="69" spans="11:21">
      <c r="K69" s="2"/>
      <c r="P69" s="2"/>
      <c r="U69" s="2"/>
    </row>
    <row r="70" spans="11:21">
      <c r="K70" s="2"/>
      <c r="P70" s="2"/>
      <c r="U70" s="2"/>
    </row>
    <row r="71" spans="11:21">
      <c r="K71" s="2"/>
      <c r="P71" s="2"/>
      <c r="U71" s="2"/>
    </row>
    <row r="72" spans="11:21">
      <c r="K72" s="2"/>
      <c r="P72" s="2"/>
      <c r="U72" s="2"/>
    </row>
    <row r="73" spans="11:21">
      <c r="K73" s="2"/>
      <c r="P73" s="2"/>
      <c r="U73" s="2"/>
    </row>
    <row r="74" spans="11:21">
      <c r="K74" s="2"/>
      <c r="P74" s="2"/>
      <c r="U74" s="2"/>
    </row>
    <row r="77" spans="11:21">
      <c r="K77" s="2"/>
      <c r="P77" s="2"/>
      <c r="U77" s="2"/>
    </row>
    <row r="78" spans="11:21">
      <c r="K78" s="2"/>
      <c r="P78" s="2"/>
      <c r="U78" s="2"/>
    </row>
    <row r="79" spans="11:21">
      <c r="K79" s="2"/>
      <c r="P79" s="2"/>
      <c r="U79" s="2"/>
    </row>
    <row r="80" spans="11:21">
      <c r="K80" s="2"/>
      <c r="P80" s="2"/>
      <c r="U80" s="2"/>
    </row>
    <row r="81" spans="11:21">
      <c r="K81" s="2"/>
      <c r="P81" s="2"/>
      <c r="U81" s="2"/>
    </row>
    <row r="82" spans="11:21">
      <c r="K82" s="2"/>
      <c r="P82" s="2"/>
      <c r="U82" s="2"/>
    </row>
    <row r="83" spans="11:21">
      <c r="K83" s="2"/>
      <c r="P83" s="2"/>
      <c r="U83" s="2"/>
    </row>
    <row r="84" spans="11:21">
      <c r="K84" s="2"/>
      <c r="P84" s="2"/>
      <c r="U84" s="2"/>
    </row>
    <row r="85" spans="11:21">
      <c r="K85" s="2"/>
      <c r="P85" s="2"/>
      <c r="U85" s="2"/>
    </row>
    <row r="86" spans="11:21">
      <c r="K86" s="2"/>
      <c r="P86" s="2"/>
      <c r="U86" s="2"/>
    </row>
    <row r="87" spans="11:21">
      <c r="K87" s="2"/>
      <c r="P87" s="2"/>
      <c r="U87" s="2"/>
    </row>
    <row r="88" spans="11:21">
      <c r="K88" s="2"/>
      <c r="P88" s="2"/>
      <c r="U88" s="2"/>
    </row>
    <row r="89" spans="11:21">
      <c r="K89" s="2"/>
      <c r="P89" s="2"/>
      <c r="U89" s="2"/>
    </row>
    <row r="90" spans="11:21">
      <c r="K90" s="2"/>
      <c r="P90" s="2"/>
      <c r="U90" s="2"/>
    </row>
    <row r="91" spans="11:21">
      <c r="K91" s="2"/>
      <c r="P91" s="2"/>
      <c r="U91" s="2"/>
    </row>
    <row r="94" spans="11:21">
      <c r="K94" s="2"/>
      <c r="P94" s="2"/>
      <c r="U94" s="2"/>
    </row>
    <row r="95" spans="11:21">
      <c r="K95" s="2"/>
      <c r="P95" s="2"/>
      <c r="U95" s="2"/>
    </row>
    <row r="96" spans="11:21">
      <c r="K96" s="2"/>
      <c r="P96" s="2"/>
      <c r="U96" s="2"/>
    </row>
    <row r="97" spans="11:21">
      <c r="K97" s="2"/>
      <c r="P97" s="2"/>
      <c r="U97" s="2"/>
    </row>
    <row r="98" spans="11:21">
      <c r="K98" s="2"/>
      <c r="P98" s="2"/>
      <c r="U98" s="2"/>
    </row>
    <row r="99" spans="11:21">
      <c r="K99" s="2"/>
      <c r="P99" s="2"/>
      <c r="U99" s="2"/>
    </row>
    <row r="100" spans="11:21">
      <c r="K100" s="2"/>
      <c r="P100" s="2"/>
      <c r="U100" s="2"/>
    </row>
    <row r="101" spans="11:21">
      <c r="K101" s="2"/>
      <c r="P101" s="2"/>
      <c r="U101" s="2"/>
    </row>
    <row r="102" spans="11:21">
      <c r="K102" s="2"/>
      <c r="P102" s="2"/>
      <c r="U102" s="2"/>
    </row>
    <row r="103" spans="11:21">
      <c r="K103" s="2"/>
      <c r="P103" s="2"/>
      <c r="U103" s="2"/>
    </row>
    <row r="104" spans="11:21">
      <c r="K104" s="2"/>
      <c r="P104" s="2"/>
      <c r="U104" s="2"/>
    </row>
    <row r="105" spans="11:21">
      <c r="K105" s="2"/>
      <c r="P105" s="2"/>
      <c r="U105" s="2"/>
    </row>
    <row r="106" spans="11:21">
      <c r="K106" s="2"/>
      <c r="P106" s="2"/>
      <c r="U106" s="2"/>
    </row>
    <row r="107" spans="11:21">
      <c r="K107" s="2"/>
      <c r="P107" s="2"/>
      <c r="U107" s="2"/>
    </row>
    <row r="108" spans="11:21">
      <c r="K108" s="2"/>
      <c r="P108" s="2"/>
      <c r="U108" s="2"/>
    </row>
  </sheetData>
  <mergeCells count="12">
    <mergeCell ref="A3:A4"/>
    <mergeCell ref="B3:E3"/>
    <mergeCell ref="F3:I3"/>
    <mergeCell ref="J3:M3"/>
    <mergeCell ref="A39:A40"/>
    <mergeCell ref="B39:E39"/>
    <mergeCell ref="F39:I39"/>
    <mergeCell ref="J39:M39"/>
    <mergeCell ref="A21:A22"/>
    <mergeCell ref="B21:E21"/>
    <mergeCell ref="F21:I21"/>
    <mergeCell ref="J21:M21"/>
  </mergeCells>
  <printOptions horizontalCentered="1" verticalCentered="1"/>
  <pageMargins left="0.19685039370078741" right="0.19685039370078741" top="0.19685039370078741" bottom="0.19685039370078741" header="0" footer="0"/>
  <pageSetup paperSize="9" scale="82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>
  <sheetPr enableFormatConditionsCalculation="0">
    <pageSetUpPr fitToPage="1"/>
  </sheetPr>
  <dimension ref="A1:M56"/>
  <sheetViews>
    <sheetView topLeftCell="A29" workbookViewId="0">
      <selection activeCell="A3" sqref="A3:E5"/>
    </sheetView>
  </sheetViews>
  <sheetFormatPr defaultColWidth="8.85546875" defaultRowHeight="15"/>
  <cols>
    <col min="2" max="2" width="9.42578125" bestFit="1" customWidth="1"/>
    <col min="3" max="3" width="10.42578125" bestFit="1" customWidth="1"/>
    <col min="5" max="5" width="10.42578125" bestFit="1" customWidth="1"/>
    <col min="9" max="9" width="10.42578125" bestFit="1" customWidth="1"/>
    <col min="10" max="10" width="9.42578125" bestFit="1" customWidth="1"/>
    <col min="12" max="12" width="9.42578125" bestFit="1" customWidth="1"/>
    <col min="13" max="13" width="10.42578125" bestFit="1" customWidth="1"/>
    <col min="14" max="14" width="9.42578125" bestFit="1" customWidth="1"/>
    <col min="18" max="18" width="9.42578125" bestFit="1" customWidth="1"/>
  </cols>
  <sheetData>
    <row r="1" spans="1:13" ht="18">
      <c r="A1" s="11" t="s">
        <v>47</v>
      </c>
    </row>
    <row r="2" spans="1:13" ht="15.75" thickBot="1">
      <c r="A2" s="128"/>
      <c r="C2" s="128"/>
    </row>
    <row r="3" spans="1:13">
      <c r="A3" s="356" t="s">
        <v>32</v>
      </c>
      <c r="B3" s="355" t="s">
        <v>67</v>
      </c>
      <c r="C3" s="355"/>
      <c r="D3" s="355"/>
      <c r="E3" s="355"/>
      <c r="F3" s="353" t="s">
        <v>68</v>
      </c>
      <c r="G3" s="355"/>
      <c r="H3" s="355"/>
      <c r="I3" s="354"/>
      <c r="J3" s="355" t="s">
        <v>69</v>
      </c>
      <c r="K3" s="355"/>
      <c r="L3" s="355"/>
      <c r="M3" s="354"/>
    </row>
    <row r="4" spans="1:13">
      <c r="A4" s="357"/>
      <c r="B4" s="17" t="s">
        <v>34</v>
      </c>
      <c r="C4" s="12" t="s">
        <v>35</v>
      </c>
      <c r="D4" s="12" t="s">
        <v>36</v>
      </c>
      <c r="E4" s="116" t="s">
        <v>37</v>
      </c>
      <c r="F4" s="29" t="s">
        <v>34</v>
      </c>
      <c r="G4" s="12" t="s">
        <v>35</v>
      </c>
      <c r="H4" s="12" t="s">
        <v>36</v>
      </c>
      <c r="I4" s="30" t="s">
        <v>37</v>
      </c>
      <c r="J4" s="17" t="s">
        <v>34</v>
      </c>
      <c r="K4" s="12" t="s">
        <v>35</v>
      </c>
      <c r="L4" s="12" t="s">
        <v>36</v>
      </c>
      <c r="M4" s="30" t="s">
        <v>37</v>
      </c>
    </row>
    <row r="5" spans="1:13" ht="18" thickBot="1">
      <c r="A5" s="78" t="s">
        <v>6</v>
      </c>
      <c r="B5" s="159" t="s">
        <v>24</v>
      </c>
      <c r="C5" s="88" t="s">
        <v>12</v>
      </c>
      <c r="D5" s="88" t="s">
        <v>12</v>
      </c>
      <c r="E5" s="162" t="s">
        <v>25</v>
      </c>
      <c r="F5" s="79" t="s">
        <v>24</v>
      </c>
      <c r="G5" s="88" t="s">
        <v>12</v>
      </c>
      <c r="H5" s="88" t="s">
        <v>12</v>
      </c>
      <c r="I5" s="80" t="s">
        <v>25</v>
      </c>
      <c r="J5" s="159" t="s">
        <v>24</v>
      </c>
      <c r="K5" s="88" t="s">
        <v>12</v>
      </c>
      <c r="L5" s="88" t="s">
        <v>12</v>
      </c>
      <c r="M5" s="80" t="s">
        <v>25</v>
      </c>
    </row>
    <row r="6" spans="1:13" s="129" customFormat="1">
      <c r="A6" s="190" t="s">
        <v>49</v>
      </c>
      <c r="B6" s="194">
        <v>1.0337000000000001E-2</v>
      </c>
      <c r="C6" s="177">
        <v>2455.5</v>
      </c>
      <c r="D6" s="177">
        <v>2610.5</v>
      </c>
      <c r="E6" s="171">
        <v>5.3098000000000001</v>
      </c>
      <c r="F6" s="193">
        <v>7.92E-3</v>
      </c>
      <c r="G6" s="177">
        <v>2390.1999999999998</v>
      </c>
      <c r="H6" s="177">
        <v>2528.8000000000002</v>
      </c>
      <c r="I6" s="172">
        <v>5.1418999999999997</v>
      </c>
      <c r="J6" s="169">
        <v>5.8339999999999998E-3</v>
      </c>
      <c r="K6" s="177">
        <v>2293</v>
      </c>
      <c r="L6" s="177">
        <v>2409.6999999999998</v>
      </c>
      <c r="M6" s="171">
        <v>4.9268999999999998</v>
      </c>
    </row>
    <row r="7" spans="1:13">
      <c r="A7" s="101">
        <v>350</v>
      </c>
      <c r="B7" s="31">
        <v>1.1469999999999999E-2</v>
      </c>
      <c r="C7" s="14">
        <v>2520.4</v>
      </c>
      <c r="D7" s="14">
        <v>2692.4</v>
      </c>
      <c r="E7" s="43">
        <v>5.4420999999999999</v>
      </c>
      <c r="F7" s="25" t="s">
        <v>0</v>
      </c>
      <c r="G7" s="14" t="s">
        <v>0</v>
      </c>
      <c r="H7" s="14" t="s">
        <v>0</v>
      </c>
      <c r="I7" s="138" t="s">
        <v>0</v>
      </c>
      <c r="J7" s="95" t="s">
        <v>0</v>
      </c>
      <c r="K7" s="14" t="s">
        <v>0</v>
      </c>
      <c r="L7" s="14" t="s">
        <v>0</v>
      </c>
      <c r="M7" s="43"/>
    </row>
    <row r="8" spans="1:13">
      <c r="A8" s="101">
        <v>400</v>
      </c>
      <c r="B8" s="31">
        <v>1.5649E-2</v>
      </c>
      <c r="C8" s="14">
        <v>2740.7</v>
      </c>
      <c r="D8" s="14">
        <v>2975.5</v>
      </c>
      <c r="E8" s="43">
        <v>5.8811</v>
      </c>
      <c r="F8" s="25">
        <v>1.2447E-2</v>
      </c>
      <c r="G8" s="14">
        <v>2685</v>
      </c>
      <c r="H8" s="14">
        <v>2902.9</v>
      </c>
      <c r="I8" s="138">
        <v>5.7213000000000003</v>
      </c>
      <c r="J8" s="95">
        <v>9.9419999999999994E-3</v>
      </c>
      <c r="K8" s="14">
        <v>2619.3000000000002</v>
      </c>
      <c r="L8" s="14">
        <v>2818.1</v>
      </c>
      <c r="M8" s="43">
        <v>5.5540000000000003</v>
      </c>
    </row>
    <row r="9" spans="1:13">
      <c r="A9" s="101">
        <v>450</v>
      </c>
      <c r="B9" s="31">
        <v>1.8445E-2</v>
      </c>
      <c r="C9" s="14">
        <v>2879.5</v>
      </c>
      <c r="D9" s="14">
        <v>3156.2</v>
      </c>
      <c r="E9" s="43">
        <v>6.1403999999999996</v>
      </c>
      <c r="F9" s="25">
        <v>1.5174E-2</v>
      </c>
      <c r="G9" s="14">
        <v>2844.2</v>
      </c>
      <c r="H9" s="14">
        <v>3109.7</v>
      </c>
      <c r="I9" s="138">
        <v>6.0183999999999997</v>
      </c>
      <c r="J9" s="95">
        <v>1.2695E-2</v>
      </c>
      <c r="K9" s="14">
        <v>2806.2</v>
      </c>
      <c r="L9" s="14">
        <v>3060.1</v>
      </c>
      <c r="M9" s="43">
        <v>5.9016999999999999</v>
      </c>
    </row>
    <row r="10" spans="1:13">
      <c r="A10" s="101">
        <v>500</v>
      </c>
      <c r="B10" s="180">
        <v>2.0799999999999999E-2</v>
      </c>
      <c r="C10" s="14">
        <v>2996.6</v>
      </c>
      <c r="D10" s="14">
        <v>3308.6</v>
      </c>
      <c r="E10" s="43">
        <v>6.3442999999999996</v>
      </c>
      <c r="F10" s="25">
        <v>1.7357999999999998E-2</v>
      </c>
      <c r="G10" s="14">
        <v>2970.3</v>
      </c>
      <c r="H10" s="14">
        <v>3274.1</v>
      </c>
      <c r="I10" s="138">
        <v>6.2382999999999997</v>
      </c>
      <c r="J10" s="95">
        <v>1.4768E-2</v>
      </c>
      <c r="K10" s="14">
        <v>2942.9</v>
      </c>
      <c r="L10" s="14">
        <v>3238.2</v>
      </c>
      <c r="M10" s="43">
        <v>6.1401000000000003</v>
      </c>
    </row>
    <row r="11" spans="1:13">
      <c r="A11" s="101">
        <v>550</v>
      </c>
      <c r="B11" s="180">
        <v>2.2929999999999999E-2</v>
      </c>
      <c r="C11" s="14">
        <v>3104.7</v>
      </c>
      <c r="D11" s="14">
        <v>3448.6</v>
      </c>
      <c r="E11" s="43">
        <v>6.5198999999999998</v>
      </c>
      <c r="F11" s="25">
        <v>1.9288E-2</v>
      </c>
      <c r="G11" s="14">
        <v>3083.9</v>
      </c>
      <c r="H11" s="14">
        <v>3421.4</v>
      </c>
      <c r="I11" s="138">
        <v>6.423</v>
      </c>
      <c r="J11" s="95">
        <v>1.6555E-2</v>
      </c>
      <c r="K11" s="14">
        <v>3062.4</v>
      </c>
      <c r="L11" s="14">
        <v>3393.5</v>
      </c>
      <c r="M11" s="43">
        <v>6.3348000000000004</v>
      </c>
    </row>
    <row r="12" spans="1:13">
      <c r="A12" s="101">
        <v>600</v>
      </c>
      <c r="B12" s="180">
        <v>2.4910000000000002E-2</v>
      </c>
      <c r="C12" s="14">
        <v>3208.6</v>
      </c>
      <c r="D12" s="14">
        <v>3582.3</v>
      </c>
      <c r="E12" s="43">
        <v>6.6776</v>
      </c>
      <c r="F12" s="179">
        <v>2.1059999999999999E-2</v>
      </c>
      <c r="G12" s="14">
        <v>3191.5</v>
      </c>
      <c r="H12" s="14">
        <v>3560.1</v>
      </c>
      <c r="I12" s="138">
        <v>6.5865999999999998</v>
      </c>
      <c r="J12" s="95">
        <v>1.8178E-2</v>
      </c>
      <c r="K12" s="14">
        <v>3174</v>
      </c>
      <c r="L12" s="14">
        <v>3537.6</v>
      </c>
      <c r="M12" s="43">
        <v>6.5048000000000004</v>
      </c>
    </row>
    <row r="13" spans="1:13">
      <c r="A13" s="101">
        <v>650</v>
      </c>
      <c r="B13" s="180">
        <v>2.6800000000000001E-2</v>
      </c>
      <c r="C13" s="14">
        <v>3310.3</v>
      </c>
      <c r="D13" s="14">
        <v>3712.3</v>
      </c>
      <c r="E13" s="43">
        <v>6.8224</v>
      </c>
      <c r="F13" s="179">
        <v>2.274E-2</v>
      </c>
      <c r="G13" s="14">
        <v>3296</v>
      </c>
      <c r="H13" s="14">
        <v>3693.9</v>
      </c>
      <c r="I13" s="138">
        <v>6.7356999999999996</v>
      </c>
      <c r="J13" s="95">
        <v>1.9692999999999999E-2</v>
      </c>
      <c r="K13" s="14">
        <v>3281.4</v>
      </c>
      <c r="L13" s="14">
        <v>3675.3</v>
      </c>
      <c r="M13" s="43">
        <v>6.6581999999999999</v>
      </c>
    </row>
    <row r="14" spans="1:13">
      <c r="A14" s="101">
        <v>700</v>
      </c>
      <c r="B14" s="180">
        <v>2.861E-2</v>
      </c>
      <c r="C14" s="14">
        <v>3410.9</v>
      </c>
      <c r="D14" s="14">
        <v>3840.1</v>
      </c>
      <c r="E14" s="43">
        <v>6.9572000000000003</v>
      </c>
      <c r="F14" s="179">
        <v>2.4340000000000001E-2</v>
      </c>
      <c r="G14" s="14">
        <v>3398.7</v>
      </c>
      <c r="H14" s="14">
        <v>3824.6</v>
      </c>
      <c r="I14" s="138">
        <v>6.8735999999999997</v>
      </c>
      <c r="J14" s="180">
        <v>2.1129999999999999E-2</v>
      </c>
      <c r="K14" s="14">
        <v>3386.4</v>
      </c>
      <c r="L14" s="14">
        <v>3809</v>
      </c>
      <c r="M14" s="43">
        <v>6.7992999999999997</v>
      </c>
    </row>
    <row r="15" spans="1:13">
      <c r="A15" s="101">
        <v>800</v>
      </c>
      <c r="B15" s="180">
        <v>3.2099999999999997E-2</v>
      </c>
      <c r="C15" s="14">
        <v>3610.9</v>
      </c>
      <c r="D15" s="14">
        <v>4092.4</v>
      </c>
      <c r="E15" s="43">
        <v>7.2039999999999997</v>
      </c>
      <c r="F15" s="179">
        <v>2.7380000000000002E-2</v>
      </c>
      <c r="G15" s="14">
        <v>3601.8</v>
      </c>
      <c r="H15" s="14">
        <v>4081.1</v>
      </c>
      <c r="I15" s="138">
        <v>7.1243999999999996</v>
      </c>
      <c r="J15" s="180">
        <v>2.385E-2</v>
      </c>
      <c r="K15" s="14">
        <v>3592.7</v>
      </c>
      <c r="L15" s="14">
        <v>4069.7</v>
      </c>
      <c r="M15" s="43">
        <v>7.0544000000000002</v>
      </c>
    </row>
    <row r="16" spans="1:13">
      <c r="A16" s="101">
        <v>900</v>
      </c>
      <c r="B16" s="180">
        <v>3.5459999999999998E-2</v>
      </c>
      <c r="C16" s="14">
        <v>3811.9</v>
      </c>
      <c r="D16" s="14">
        <v>4343.8</v>
      </c>
      <c r="E16" s="43">
        <v>7.4279000000000002</v>
      </c>
      <c r="F16" s="179">
        <v>3.031E-2</v>
      </c>
      <c r="G16" s="14">
        <v>3804.7</v>
      </c>
      <c r="H16" s="14">
        <v>4335.1000000000004</v>
      </c>
      <c r="I16" s="138">
        <v>7.3506999999999998</v>
      </c>
      <c r="J16" s="180">
        <v>2.6450000000000001E-2</v>
      </c>
      <c r="K16" s="14">
        <v>3797.5</v>
      </c>
      <c r="L16" s="14">
        <v>4326.3999999999996</v>
      </c>
      <c r="M16" s="43">
        <v>7.2830000000000004</v>
      </c>
    </row>
    <row r="17" spans="1:13">
      <c r="A17" s="101">
        <v>1000</v>
      </c>
      <c r="B17" s="180">
        <v>3.875E-2</v>
      </c>
      <c r="C17" s="14">
        <v>4015.4</v>
      </c>
      <c r="D17" s="14">
        <v>4596.6000000000004</v>
      </c>
      <c r="E17" s="43">
        <v>7.6348000000000003</v>
      </c>
      <c r="F17" s="179">
        <v>3.3160000000000002E-2</v>
      </c>
      <c r="G17" s="14">
        <v>4009.3</v>
      </c>
      <c r="H17" s="14">
        <v>4589.5</v>
      </c>
      <c r="I17" s="138">
        <v>7.5589000000000004</v>
      </c>
      <c r="J17" s="180">
        <v>2.8969999999999999E-2</v>
      </c>
      <c r="K17" s="14">
        <v>4003.1</v>
      </c>
      <c r="L17" s="14">
        <v>4582.5</v>
      </c>
      <c r="M17" s="43">
        <v>7.4924999999999997</v>
      </c>
    </row>
    <row r="18" spans="1:13">
      <c r="A18" s="101">
        <v>1100</v>
      </c>
      <c r="B18" s="180">
        <v>4.2000000000000003E-2</v>
      </c>
      <c r="C18" s="14">
        <v>4222.6000000000004</v>
      </c>
      <c r="D18" s="14">
        <v>4852.6000000000004</v>
      </c>
      <c r="E18" s="43">
        <v>7.8282999999999996</v>
      </c>
      <c r="F18" s="179">
        <v>3.5970000000000002E-2</v>
      </c>
      <c r="G18" s="14">
        <v>4216.8999999999996</v>
      </c>
      <c r="H18" s="14">
        <v>4846.3999999999996</v>
      </c>
      <c r="I18" s="138">
        <v>7.7530999999999999</v>
      </c>
      <c r="J18" s="180">
        <v>3.1449999999999999E-2</v>
      </c>
      <c r="K18" s="14">
        <v>4211.3</v>
      </c>
      <c r="L18" s="14">
        <v>4840.2</v>
      </c>
      <c r="M18" s="43">
        <v>7.6874000000000002</v>
      </c>
    </row>
    <row r="19" spans="1:13">
      <c r="A19" s="101">
        <v>1200</v>
      </c>
      <c r="B19" s="180">
        <v>4.5229999999999999E-2</v>
      </c>
      <c r="C19" s="14">
        <v>4433.8</v>
      </c>
      <c r="D19" s="14">
        <v>5112.3</v>
      </c>
      <c r="E19" s="43">
        <v>8.0107999999999997</v>
      </c>
      <c r="F19" s="179">
        <v>3.8760000000000003E-2</v>
      </c>
      <c r="G19" s="14">
        <v>4428.3</v>
      </c>
      <c r="H19" s="14">
        <v>5106.6000000000004</v>
      </c>
      <c r="I19" s="138">
        <v>7.9359999999999999</v>
      </c>
      <c r="J19" s="180">
        <v>3.3910000000000003E-2</v>
      </c>
      <c r="K19" s="14">
        <v>4422.8</v>
      </c>
      <c r="L19" s="14">
        <v>5101</v>
      </c>
      <c r="M19" s="43">
        <v>7.8707000000000003</v>
      </c>
    </row>
    <row r="20" spans="1:13" ht="15.75" thickBot="1">
      <c r="A20" s="102">
        <v>1300</v>
      </c>
      <c r="B20" s="189">
        <v>4.845E-2</v>
      </c>
      <c r="C20" s="98">
        <v>4649.1000000000004</v>
      </c>
      <c r="D20" s="98">
        <v>5376</v>
      </c>
      <c r="E20" s="45">
        <v>8.1839999999999993</v>
      </c>
      <c r="F20" s="182">
        <v>4.1540000000000001E-2</v>
      </c>
      <c r="G20" s="98">
        <v>4643.5</v>
      </c>
      <c r="H20" s="98">
        <v>5370.5</v>
      </c>
      <c r="I20" s="139">
        <v>8.1092999999999993</v>
      </c>
      <c r="J20" s="189">
        <v>3.6360000000000003E-2</v>
      </c>
      <c r="K20" s="98">
        <v>4638</v>
      </c>
      <c r="L20" s="98">
        <v>5365.1</v>
      </c>
      <c r="M20" s="45">
        <v>8.0442</v>
      </c>
    </row>
    <row r="21" spans="1:13">
      <c r="A21" s="356" t="s">
        <v>32</v>
      </c>
      <c r="B21" s="355" t="s">
        <v>70</v>
      </c>
      <c r="C21" s="355"/>
      <c r="D21" s="355"/>
      <c r="E21" s="355"/>
      <c r="F21" s="353" t="s">
        <v>71</v>
      </c>
      <c r="G21" s="355"/>
      <c r="H21" s="355"/>
      <c r="I21" s="354"/>
      <c r="J21" s="355" t="s">
        <v>72</v>
      </c>
      <c r="K21" s="355"/>
      <c r="L21" s="355"/>
      <c r="M21" s="354"/>
    </row>
    <row r="22" spans="1:13">
      <c r="A22" s="357"/>
      <c r="B22" s="17" t="s">
        <v>34</v>
      </c>
      <c r="C22" s="12" t="s">
        <v>35</v>
      </c>
      <c r="D22" s="12" t="s">
        <v>36</v>
      </c>
      <c r="E22" s="116" t="s">
        <v>37</v>
      </c>
      <c r="F22" s="29" t="s">
        <v>34</v>
      </c>
      <c r="G22" s="12" t="s">
        <v>35</v>
      </c>
      <c r="H22" s="12" t="s">
        <v>36</v>
      </c>
      <c r="I22" s="30" t="s">
        <v>37</v>
      </c>
      <c r="J22" s="17" t="s">
        <v>34</v>
      </c>
      <c r="K22" s="12" t="s">
        <v>35</v>
      </c>
      <c r="L22" s="12" t="s">
        <v>36</v>
      </c>
      <c r="M22" s="30" t="s">
        <v>37</v>
      </c>
    </row>
    <row r="23" spans="1:13" ht="18" thickBot="1">
      <c r="A23" s="78" t="s">
        <v>6</v>
      </c>
      <c r="B23" s="159" t="s">
        <v>24</v>
      </c>
      <c r="C23" s="88" t="s">
        <v>12</v>
      </c>
      <c r="D23" s="88" t="s">
        <v>12</v>
      </c>
      <c r="E23" s="162" t="s">
        <v>25</v>
      </c>
      <c r="F23" s="79" t="s">
        <v>24</v>
      </c>
      <c r="G23" s="88" t="s">
        <v>12</v>
      </c>
      <c r="H23" s="88" t="s">
        <v>12</v>
      </c>
      <c r="I23" s="80" t="s">
        <v>25</v>
      </c>
      <c r="J23" s="159" t="s">
        <v>24</v>
      </c>
      <c r="K23" s="88" t="s">
        <v>12</v>
      </c>
      <c r="L23" s="88" t="s">
        <v>12</v>
      </c>
      <c r="M23" s="80" t="s">
        <v>25</v>
      </c>
    </row>
    <row r="24" spans="1:13">
      <c r="A24" s="197">
        <v>375</v>
      </c>
      <c r="B24" s="199">
        <v>1.9731000000000002E-3</v>
      </c>
      <c r="C24" s="195">
        <v>1798.7</v>
      </c>
      <c r="D24" s="195">
        <v>1848</v>
      </c>
      <c r="E24" s="196">
        <v>4.032</v>
      </c>
      <c r="F24" s="198">
        <v>1.7891999999999999E-3</v>
      </c>
      <c r="G24" s="195">
        <v>1737.8</v>
      </c>
      <c r="H24" s="195">
        <v>1791.5</v>
      </c>
      <c r="I24" s="200">
        <v>3.9304999999999999</v>
      </c>
      <c r="J24" s="199">
        <v>1.7003000000000001E-3</v>
      </c>
      <c r="K24" s="195">
        <v>1702.9</v>
      </c>
      <c r="L24" s="195">
        <v>1762.4</v>
      </c>
      <c r="M24" s="196">
        <v>3.8721999999999999</v>
      </c>
    </row>
    <row r="25" spans="1:13">
      <c r="A25" s="101">
        <v>400</v>
      </c>
      <c r="B25" s="31">
        <v>6.0039999999999998E-3</v>
      </c>
      <c r="C25" s="14">
        <v>2430.1</v>
      </c>
      <c r="D25" s="14">
        <v>2580.1999999999998</v>
      </c>
      <c r="E25" s="43">
        <v>5.1417999999999999</v>
      </c>
      <c r="F25" s="25">
        <v>2.7899999999999999E-3</v>
      </c>
      <c r="G25" s="14">
        <v>2067.4</v>
      </c>
      <c r="H25" s="14">
        <v>2151.1</v>
      </c>
      <c r="I25" s="138">
        <v>4.4728000000000003</v>
      </c>
      <c r="J25" s="31">
        <v>2.0999999999999999E-3</v>
      </c>
      <c r="K25" s="14">
        <v>1914.1</v>
      </c>
      <c r="L25" s="14">
        <v>1987.6</v>
      </c>
      <c r="M25" s="43">
        <v>4.2126000000000001</v>
      </c>
    </row>
    <row r="26" spans="1:13">
      <c r="A26" s="101">
        <v>425</v>
      </c>
      <c r="B26" s="31">
        <v>7.8810000000000009E-3</v>
      </c>
      <c r="C26" s="14">
        <v>2609.1999999999998</v>
      </c>
      <c r="D26" s="14">
        <v>2806.3</v>
      </c>
      <c r="E26" s="43">
        <v>5.4722999999999997</v>
      </c>
      <c r="F26" s="25">
        <v>5.3030000000000004E-3</v>
      </c>
      <c r="G26" s="14">
        <v>2455.1</v>
      </c>
      <c r="H26" s="14">
        <v>2614.1999999999998</v>
      </c>
      <c r="I26" s="138">
        <v>5.1504000000000003</v>
      </c>
      <c r="J26" s="31">
        <v>3.4280000000000001E-3</v>
      </c>
      <c r="K26" s="14">
        <v>2253.4</v>
      </c>
      <c r="L26" s="14">
        <v>2373.4</v>
      </c>
      <c r="M26" s="43">
        <v>4.7747000000000002</v>
      </c>
    </row>
    <row r="27" spans="1:13">
      <c r="A27" s="101">
        <v>450</v>
      </c>
      <c r="B27" s="31">
        <v>9.162E-3</v>
      </c>
      <c r="C27" s="14">
        <v>2720.7</v>
      </c>
      <c r="D27" s="14">
        <v>2949.7</v>
      </c>
      <c r="E27" s="43">
        <v>5.6744000000000003</v>
      </c>
      <c r="F27" s="25">
        <v>6.7349999999999997E-3</v>
      </c>
      <c r="G27" s="14">
        <v>2619.3000000000002</v>
      </c>
      <c r="H27" s="14">
        <v>2821.4</v>
      </c>
      <c r="I27" s="138">
        <v>5.4424000000000001</v>
      </c>
      <c r="J27" s="31">
        <v>4.9610000000000001E-3</v>
      </c>
      <c r="K27" s="14">
        <v>2498.6999999999998</v>
      </c>
      <c r="L27" s="14">
        <v>2672.4</v>
      </c>
      <c r="M27" s="43">
        <v>5.1962000000000002</v>
      </c>
    </row>
    <row r="28" spans="1:13">
      <c r="A28" s="101">
        <v>500</v>
      </c>
      <c r="B28" s="31">
        <v>1.1122999999999999E-2</v>
      </c>
      <c r="C28" s="14">
        <v>2884.3</v>
      </c>
      <c r="D28" s="14">
        <v>3162.4</v>
      </c>
      <c r="E28" s="43">
        <v>5.9592000000000001</v>
      </c>
      <c r="F28" s="25">
        <v>8.6779999999999999E-3</v>
      </c>
      <c r="G28" s="14">
        <v>2820.7</v>
      </c>
      <c r="H28" s="14">
        <v>3081.1</v>
      </c>
      <c r="I28" s="138">
        <v>5.7904999999999998</v>
      </c>
      <c r="J28" s="31">
        <v>6.927E-3</v>
      </c>
      <c r="K28" s="14">
        <v>2751.9</v>
      </c>
      <c r="L28" s="14">
        <v>2994.4</v>
      </c>
      <c r="M28" s="43">
        <v>5.6281999999999996</v>
      </c>
    </row>
    <row r="29" spans="1:13">
      <c r="A29" s="101">
        <v>550</v>
      </c>
      <c r="B29" s="31">
        <v>1.2723999999999999E-2</v>
      </c>
      <c r="C29" s="14">
        <v>3017.5</v>
      </c>
      <c r="D29" s="14">
        <v>3335.6</v>
      </c>
      <c r="E29" s="43">
        <v>6.1764999999999999</v>
      </c>
      <c r="F29" s="25">
        <v>1.0168E-2</v>
      </c>
      <c r="G29" s="14">
        <v>2970.3</v>
      </c>
      <c r="H29" s="14">
        <v>3275.4</v>
      </c>
      <c r="I29" s="138">
        <v>6.0342000000000002</v>
      </c>
      <c r="J29" s="31">
        <v>8.345E-3</v>
      </c>
      <c r="K29" s="14">
        <v>2921</v>
      </c>
      <c r="L29" s="14">
        <v>3213</v>
      </c>
      <c r="M29" s="43">
        <v>5.9025999999999996</v>
      </c>
    </row>
    <row r="30" spans="1:13">
      <c r="A30" s="101">
        <v>600</v>
      </c>
      <c r="B30" s="31">
        <v>1.4137E-2</v>
      </c>
      <c r="C30" s="14">
        <v>3137.9</v>
      </c>
      <c r="D30" s="14">
        <v>3491.4</v>
      </c>
      <c r="E30" s="43">
        <v>6.3601999999999999</v>
      </c>
      <c r="F30" s="25">
        <v>1.1446E-2</v>
      </c>
      <c r="G30" s="14">
        <v>3100.5</v>
      </c>
      <c r="H30" s="14">
        <v>3443.9</v>
      </c>
      <c r="I30" s="138">
        <v>6.2331000000000003</v>
      </c>
      <c r="J30" s="31">
        <v>9.5270000000000007E-3</v>
      </c>
      <c r="K30" s="14">
        <v>3062</v>
      </c>
      <c r="L30" s="14">
        <v>3395.5</v>
      </c>
      <c r="M30" s="43">
        <v>6.1178999999999997</v>
      </c>
    </row>
    <row r="31" spans="1:13">
      <c r="A31" s="101">
        <v>650</v>
      </c>
      <c r="B31" s="31">
        <v>1.5433000000000001E-2</v>
      </c>
      <c r="C31" s="14">
        <v>3251.6</v>
      </c>
      <c r="D31" s="14">
        <v>3637.4</v>
      </c>
      <c r="E31" s="43">
        <v>6.5228999999999999</v>
      </c>
      <c r="F31" s="25">
        <v>1.2596E-2</v>
      </c>
      <c r="G31" s="14">
        <v>3221</v>
      </c>
      <c r="H31" s="14">
        <v>3598.9</v>
      </c>
      <c r="I31" s="138">
        <v>6.4058000000000002</v>
      </c>
      <c r="J31" s="31">
        <v>1.0574999999999999E-2</v>
      </c>
      <c r="K31" s="14">
        <v>3189.8</v>
      </c>
      <c r="L31" s="14">
        <v>3559.9</v>
      </c>
      <c r="M31" s="43">
        <v>6.3010000000000002</v>
      </c>
    </row>
    <row r="32" spans="1:13">
      <c r="A32" s="101">
        <v>700</v>
      </c>
      <c r="B32" s="31">
        <v>1.6646000000000001E-2</v>
      </c>
      <c r="C32" s="14">
        <v>3361.3</v>
      </c>
      <c r="D32" s="14">
        <v>3777.5</v>
      </c>
      <c r="E32" s="43">
        <v>6.6707000000000001</v>
      </c>
      <c r="F32" s="25">
        <v>1.3661E-2</v>
      </c>
      <c r="G32" s="14">
        <v>3335.8</v>
      </c>
      <c r="H32" s="14">
        <v>3745.6</v>
      </c>
      <c r="I32" s="138">
        <v>6.5606</v>
      </c>
      <c r="J32" s="31">
        <v>1.1533E-2</v>
      </c>
      <c r="K32" s="14">
        <v>3309.8</v>
      </c>
      <c r="L32" s="14">
        <v>3713.5</v>
      </c>
      <c r="M32" s="43">
        <v>6.4630999999999998</v>
      </c>
    </row>
    <row r="33" spans="1:13">
      <c r="A33" s="101">
        <v>800</v>
      </c>
      <c r="B33" s="31">
        <v>1.8912000000000002E-2</v>
      </c>
      <c r="C33" s="14">
        <v>3574.3</v>
      </c>
      <c r="D33" s="14">
        <v>4047.1</v>
      </c>
      <c r="E33" s="43">
        <v>6.9344999999999999</v>
      </c>
      <c r="F33" s="25">
        <v>1.5623E-2</v>
      </c>
      <c r="G33" s="14">
        <v>3555.5</v>
      </c>
      <c r="H33" s="14">
        <v>4024.2</v>
      </c>
      <c r="I33" s="138">
        <v>6.8331999999999997</v>
      </c>
      <c r="J33" s="31">
        <v>1.3278E-2</v>
      </c>
      <c r="K33" s="14">
        <v>3536.7</v>
      </c>
      <c r="L33" s="14">
        <v>4001.5</v>
      </c>
      <c r="M33" s="43">
        <v>6.7450000000000001</v>
      </c>
    </row>
    <row r="34" spans="1:13">
      <c r="A34" s="101">
        <v>900</v>
      </c>
      <c r="B34" s="31">
        <v>2.1045000000000001E-2</v>
      </c>
      <c r="C34" s="14">
        <v>3783</v>
      </c>
      <c r="D34" s="14">
        <v>4309.1000000000004</v>
      </c>
      <c r="E34" s="43">
        <v>7.1680000000000001</v>
      </c>
      <c r="F34" s="25">
        <v>1.7448000000000002E-2</v>
      </c>
      <c r="G34" s="14">
        <v>3768.5</v>
      </c>
      <c r="H34" s="14">
        <v>4291.8999999999996</v>
      </c>
      <c r="I34" s="138">
        <v>7.0717999999999996</v>
      </c>
      <c r="J34" s="31">
        <v>1.4883E-2</v>
      </c>
      <c r="K34" s="14">
        <v>3754</v>
      </c>
      <c r="L34" s="14">
        <v>4274.8999999999996</v>
      </c>
      <c r="M34" s="43">
        <v>6.9386000000000001</v>
      </c>
    </row>
    <row r="35" spans="1:13">
      <c r="A35" s="101">
        <v>1000</v>
      </c>
      <c r="B35" s="180">
        <v>2.3099999999999999E-2</v>
      </c>
      <c r="C35" s="14">
        <v>3990.9</v>
      </c>
      <c r="D35" s="14">
        <v>4568.5</v>
      </c>
      <c r="E35" s="43">
        <v>7.3802000000000003</v>
      </c>
      <c r="F35" s="25">
        <v>1.9196000000000001E-2</v>
      </c>
      <c r="G35" s="14">
        <v>3978.8</v>
      </c>
      <c r="H35" s="14">
        <v>4554.7</v>
      </c>
      <c r="I35" s="138">
        <v>7.2866999999999997</v>
      </c>
      <c r="J35" s="31">
        <v>1.6410000000000001E-2</v>
      </c>
      <c r="K35" s="14">
        <v>3966.7</v>
      </c>
      <c r="L35" s="14">
        <v>4541.1000000000004</v>
      </c>
      <c r="M35" s="43">
        <v>7.2064000000000004</v>
      </c>
    </row>
    <row r="36" spans="1:13">
      <c r="A36" s="101">
        <v>1100</v>
      </c>
      <c r="B36" s="180">
        <v>2.512E-2</v>
      </c>
      <c r="C36" s="14">
        <v>4200.2</v>
      </c>
      <c r="D36" s="14">
        <v>4828.2</v>
      </c>
      <c r="E36" s="43">
        <v>7.5765000000000002</v>
      </c>
      <c r="F36" s="25">
        <v>2.0903000000000001E-2</v>
      </c>
      <c r="G36" s="14">
        <v>4189.2</v>
      </c>
      <c r="H36" s="14">
        <v>4816.3</v>
      </c>
      <c r="I36" s="138">
        <v>7.4844999999999997</v>
      </c>
      <c r="J36" s="31">
        <v>1.7895000000000001E-2</v>
      </c>
      <c r="K36" s="14">
        <v>4178.3</v>
      </c>
      <c r="L36" s="14">
        <v>4804.6000000000004</v>
      </c>
      <c r="M36" s="43">
        <v>7.4036999999999997</v>
      </c>
    </row>
    <row r="37" spans="1:13">
      <c r="A37" s="101">
        <v>1200</v>
      </c>
      <c r="B37" s="180">
        <v>2.7109999999999999E-2</v>
      </c>
      <c r="C37" s="14">
        <v>4412</v>
      </c>
      <c r="D37" s="14">
        <v>5089.8999999999996</v>
      </c>
      <c r="E37" s="43">
        <v>7.7605000000000004</v>
      </c>
      <c r="F37" s="25">
        <v>2.2589000000000001E-2</v>
      </c>
      <c r="G37" s="14">
        <v>4401.3</v>
      </c>
      <c r="H37" s="14">
        <v>5079</v>
      </c>
      <c r="I37" s="138">
        <v>7.6692</v>
      </c>
      <c r="J37" s="31">
        <v>1.9359999999999999E-2</v>
      </c>
      <c r="K37" s="14">
        <v>4390.7</v>
      </c>
      <c r="L37" s="14">
        <v>5068.3</v>
      </c>
      <c r="M37" s="43">
        <v>7.5910000000000002</v>
      </c>
    </row>
    <row r="38" spans="1:13" ht="15.75" thickBot="1">
      <c r="A38" s="102">
        <v>1300</v>
      </c>
      <c r="B38" s="189">
        <v>2.9100000000000001E-2</v>
      </c>
      <c r="C38" s="98">
        <v>4626.8999999999996</v>
      </c>
      <c r="D38" s="98">
        <v>5354.4</v>
      </c>
      <c r="E38" s="45">
        <v>7.9341999999999997</v>
      </c>
      <c r="F38" s="104">
        <v>2.4265999999999999E-2</v>
      </c>
      <c r="G38" s="98">
        <v>4616</v>
      </c>
      <c r="H38" s="98">
        <v>5344</v>
      </c>
      <c r="I38" s="139">
        <v>7.8432000000000004</v>
      </c>
      <c r="J38" s="34">
        <v>2.0815E-2</v>
      </c>
      <c r="K38" s="98">
        <v>4605.1000000000004</v>
      </c>
      <c r="L38" s="98">
        <v>5333.6</v>
      </c>
      <c r="M38" s="45">
        <v>7.7652999999999999</v>
      </c>
    </row>
    <row r="39" spans="1:13">
      <c r="A39" s="356" t="s">
        <v>32</v>
      </c>
      <c r="B39" s="355" t="s">
        <v>73</v>
      </c>
      <c r="C39" s="355"/>
      <c r="D39" s="355"/>
      <c r="E39" s="355"/>
      <c r="F39" s="353" t="s">
        <v>74</v>
      </c>
      <c r="G39" s="355"/>
      <c r="H39" s="355"/>
      <c r="I39" s="354"/>
      <c r="J39" s="355" t="s">
        <v>75</v>
      </c>
      <c r="K39" s="355"/>
      <c r="L39" s="355"/>
      <c r="M39" s="354"/>
    </row>
    <row r="40" spans="1:13">
      <c r="A40" s="357"/>
      <c r="B40" s="17" t="s">
        <v>34</v>
      </c>
      <c r="C40" s="12" t="s">
        <v>35</v>
      </c>
      <c r="D40" s="12" t="s">
        <v>36</v>
      </c>
      <c r="E40" s="116" t="s">
        <v>37</v>
      </c>
      <c r="F40" s="29" t="s">
        <v>34</v>
      </c>
      <c r="G40" s="12" t="s">
        <v>35</v>
      </c>
      <c r="H40" s="12" t="s">
        <v>36</v>
      </c>
      <c r="I40" s="30" t="s">
        <v>37</v>
      </c>
      <c r="J40" s="17" t="s">
        <v>34</v>
      </c>
      <c r="K40" s="12" t="s">
        <v>35</v>
      </c>
      <c r="L40" s="12" t="s">
        <v>36</v>
      </c>
      <c r="M40" s="30" t="s">
        <v>37</v>
      </c>
    </row>
    <row r="41" spans="1:13" ht="18" thickBot="1">
      <c r="A41" s="78" t="s">
        <v>6</v>
      </c>
      <c r="B41" s="159" t="s">
        <v>24</v>
      </c>
      <c r="C41" s="88" t="s">
        <v>12</v>
      </c>
      <c r="D41" s="88" t="s">
        <v>12</v>
      </c>
      <c r="E41" s="162" t="s">
        <v>25</v>
      </c>
      <c r="F41" s="79" t="s">
        <v>24</v>
      </c>
      <c r="G41" s="88" t="s">
        <v>12</v>
      </c>
      <c r="H41" s="88" t="s">
        <v>12</v>
      </c>
      <c r="I41" s="80" t="s">
        <v>25</v>
      </c>
      <c r="J41" s="159" t="s">
        <v>24</v>
      </c>
      <c r="K41" s="88" t="s">
        <v>12</v>
      </c>
      <c r="L41" s="88" t="s">
        <v>12</v>
      </c>
      <c r="M41" s="80" t="s">
        <v>25</v>
      </c>
    </row>
    <row r="42" spans="1:13">
      <c r="A42" s="197">
        <v>375</v>
      </c>
      <c r="B42" s="201">
        <v>1.6406999999999999E-3</v>
      </c>
      <c r="C42" s="195">
        <v>1677.1</v>
      </c>
      <c r="D42" s="195">
        <v>1742.8</v>
      </c>
      <c r="E42" s="196">
        <v>3.8290000000000002</v>
      </c>
      <c r="F42" s="198">
        <v>1.5594000000000001E-3</v>
      </c>
      <c r="G42" s="195">
        <v>1638.6</v>
      </c>
      <c r="H42" s="195">
        <v>1716.6</v>
      </c>
      <c r="I42" s="200">
        <v>3.7639</v>
      </c>
      <c r="J42" s="201">
        <v>1.5028000000000001E-3</v>
      </c>
      <c r="K42" s="195">
        <v>1609.4</v>
      </c>
      <c r="L42" s="195">
        <v>1699.5</v>
      </c>
      <c r="M42" s="196">
        <v>3.7141000000000002</v>
      </c>
    </row>
    <row r="43" spans="1:13">
      <c r="A43" s="101">
        <v>400</v>
      </c>
      <c r="B43" s="31">
        <v>1.9077E-3</v>
      </c>
      <c r="C43" s="14">
        <v>1854.6</v>
      </c>
      <c r="D43" s="14">
        <v>1930.9</v>
      </c>
      <c r="E43" s="43">
        <v>4.1135000000000002</v>
      </c>
      <c r="F43" s="179">
        <v>1.7309000000000001E-3</v>
      </c>
      <c r="G43" s="14">
        <v>1788.1</v>
      </c>
      <c r="H43" s="14">
        <v>1874.6</v>
      </c>
      <c r="I43" s="138">
        <v>4.0030999999999999</v>
      </c>
      <c r="J43" s="31">
        <v>1.6335E-3</v>
      </c>
      <c r="K43" s="14">
        <v>1745.4</v>
      </c>
      <c r="L43" s="14">
        <v>1843.4</v>
      </c>
      <c r="M43" s="43">
        <v>3.9318</v>
      </c>
    </row>
    <row r="44" spans="1:13">
      <c r="A44" s="101">
        <v>425</v>
      </c>
      <c r="B44" s="31">
        <v>2.532E-3</v>
      </c>
      <c r="C44" s="14">
        <v>2096.9</v>
      </c>
      <c r="D44" s="14">
        <v>2198.1</v>
      </c>
      <c r="E44" s="43">
        <v>4.5029000000000003</v>
      </c>
      <c r="F44" s="179">
        <v>2.0070000000000001E-3</v>
      </c>
      <c r="G44" s="14">
        <v>1959.7</v>
      </c>
      <c r="H44" s="14">
        <v>2060</v>
      </c>
      <c r="I44" s="138">
        <v>4.2733999999999996</v>
      </c>
      <c r="J44" s="31">
        <v>1.8165E-3</v>
      </c>
      <c r="K44" s="14">
        <v>1892.7</v>
      </c>
      <c r="L44" s="14">
        <v>2001.7</v>
      </c>
      <c r="M44" s="43">
        <v>4.1626000000000003</v>
      </c>
    </row>
    <row r="45" spans="1:13">
      <c r="A45" s="101">
        <v>450</v>
      </c>
      <c r="B45" s="31">
        <v>3.6930000000000001E-3</v>
      </c>
      <c r="C45" s="14">
        <v>2365.1</v>
      </c>
      <c r="D45" s="14">
        <v>2512.8000000000002</v>
      </c>
      <c r="E45" s="43">
        <v>4.9459</v>
      </c>
      <c r="F45" s="179">
        <v>2.4859999999999999E-3</v>
      </c>
      <c r="G45" s="14">
        <v>2159.6</v>
      </c>
      <c r="H45" s="14">
        <v>2284</v>
      </c>
      <c r="I45" s="138">
        <v>4.5884</v>
      </c>
      <c r="J45" s="31">
        <v>2.085E-3</v>
      </c>
      <c r="K45" s="14">
        <v>2053.9</v>
      </c>
      <c r="L45" s="14">
        <v>2179</v>
      </c>
      <c r="M45" s="43">
        <v>4.4120999999999997</v>
      </c>
    </row>
    <row r="46" spans="1:13">
      <c r="A46" s="101">
        <v>500</v>
      </c>
      <c r="B46" s="31">
        <v>5.6220000000000003E-3</v>
      </c>
      <c r="C46" s="14">
        <v>2678.4</v>
      </c>
      <c r="D46" s="14">
        <v>2903.3</v>
      </c>
      <c r="E46" s="43">
        <v>5.47</v>
      </c>
      <c r="F46" s="179">
        <v>3.8920000000000001E-3</v>
      </c>
      <c r="G46" s="14">
        <v>2525.5</v>
      </c>
      <c r="H46" s="14">
        <v>2720.1</v>
      </c>
      <c r="I46" s="138">
        <v>5.1726000000000001</v>
      </c>
      <c r="J46" s="31">
        <v>2.9559999999999999E-3</v>
      </c>
      <c r="K46" s="14">
        <v>2390.6</v>
      </c>
      <c r="L46" s="14">
        <v>2567.9</v>
      </c>
      <c r="M46" s="43">
        <v>4.9321000000000002</v>
      </c>
    </row>
    <row r="47" spans="1:13">
      <c r="A47" s="101">
        <v>550</v>
      </c>
      <c r="B47" s="31">
        <v>6.9839999999999998E-3</v>
      </c>
      <c r="C47" s="14">
        <v>2869.7</v>
      </c>
      <c r="D47" s="14">
        <v>3149.1</v>
      </c>
      <c r="E47" s="43">
        <v>5.7785000000000002</v>
      </c>
      <c r="F47" s="179">
        <v>5.1180000000000002E-3</v>
      </c>
      <c r="G47" s="14">
        <v>2763.6</v>
      </c>
      <c r="H47" s="14">
        <v>3019.5</v>
      </c>
      <c r="I47" s="138">
        <v>5.5484999999999998</v>
      </c>
      <c r="J47" s="31">
        <v>3.9560000000000003E-3</v>
      </c>
      <c r="K47" s="14">
        <v>2658.8</v>
      </c>
      <c r="L47" s="14">
        <v>2896.2</v>
      </c>
      <c r="M47" s="43">
        <v>5.3441000000000001</v>
      </c>
    </row>
    <row r="48" spans="1:13">
      <c r="A48" s="101">
        <v>600</v>
      </c>
      <c r="B48" s="31">
        <v>8.0940000000000005E-3</v>
      </c>
      <c r="C48" s="14">
        <v>3022.6</v>
      </c>
      <c r="D48" s="14">
        <v>3346.4</v>
      </c>
      <c r="E48" s="43">
        <v>6.0144000000000002</v>
      </c>
      <c r="F48" s="179">
        <v>6.1120000000000002E-3</v>
      </c>
      <c r="G48" s="14">
        <v>2942</v>
      </c>
      <c r="H48" s="14">
        <v>3247.6</v>
      </c>
      <c r="I48" s="138">
        <v>5.8178000000000001</v>
      </c>
      <c r="J48" s="31">
        <v>4.8339999999999998E-3</v>
      </c>
      <c r="K48" s="14">
        <v>2861.1</v>
      </c>
      <c r="L48" s="14">
        <v>3151.2</v>
      </c>
      <c r="M48" s="43">
        <v>5.6452</v>
      </c>
    </row>
    <row r="49" spans="1:13">
      <c r="A49" s="101">
        <v>650</v>
      </c>
      <c r="B49" s="31">
        <v>9.0629999999999999E-3</v>
      </c>
      <c r="C49" s="14">
        <v>3158</v>
      </c>
      <c r="D49" s="14">
        <v>3520.6</v>
      </c>
      <c r="E49" s="43">
        <v>6.2054</v>
      </c>
      <c r="F49" s="179">
        <v>6.966E-3</v>
      </c>
      <c r="G49" s="14">
        <v>3093.5</v>
      </c>
      <c r="H49" s="14">
        <v>3441.8</v>
      </c>
      <c r="I49" s="138">
        <v>6.0342000000000002</v>
      </c>
      <c r="J49" s="31">
        <v>5.5950000000000001E-3</v>
      </c>
      <c r="K49" s="14">
        <v>3028.8</v>
      </c>
      <c r="L49" s="14">
        <v>3364.5</v>
      </c>
      <c r="M49" s="43">
        <v>5.8829000000000002</v>
      </c>
    </row>
    <row r="50" spans="1:13">
      <c r="A50" s="101">
        <v>700</v>
      </c>
      <c r="B50" s="31">
        <v>9.9410000000000002E-3</v>
      </c>
      <c r="C50" s="14">
        <v>3283.6</v>
      </c>
      <c r="D50" s="14">
        <v>3681.2</v>
      </c>
      <c r="E50" s="43">
        <v>6.375</v>
      </c>
      <c r="F50" s="179">
        <v>7.7270000000000004E-3</v>
      </c>
      <c r="G50" s="14">
        <v>3230.5</v>
      </c>
      <c r="H50" s="14">
        <v>3616.8</v>
      </c>
      <c r="I50" s="138">
        <v>6.2188999999999997</v>
      </c>
      <c r="J50" s="31">
        <v>6.2719999999999998E-3</v>
      </c>
      <c r="K50" s="14">
        <v>3177.2</v>
      </c>
      <c r="L50" s="14">
        <v>3553.5</v>
      </c>
      <c r="M50" s="43">
        <v>6.0823999999999998</v>
      </c>
    </row>
    <row r="51" spans="1:13">
      <c r="A51" s="101">
        <v>800</v>
      </c>
      <c r="B51" s="31">
        <v>1.1523E-2</v>
      </c>
      <c r="C51" s="14">
        <v>3517.8</v>
      </c>
      <c r="D51" s="14">
        <v>3978.7</v>
      </c>
      <c r="E51" s="43">
        <v>6.6661999999999999</v>
      </c>
      <c r="F51" s="179">
        <v>9.0760000000000007E-3</v>
      </c>
      <c r="G51" s="14">
        <v>3479.8</v>
      </c>
      <c r="H51" s="14">
        <v>3933.6</v>
      </c>
      <c r="I51" s="138">
        <v>6.5289999999999999</v>
      </c>
      <c r="J51" s="31">
        <v>7.4590000000000004E-3</v>
      </c>
      <c r="K51" s="14">
        <v>3441.5</v>
      </c>
      <c r="L51" s="14">
        <v>3889.1</v>
      </c>
      <c r="M51" s="43">
        <v>6.4108999999999998</v>
      </c>
    </row>
    <row r="52" spans="1:13">
      <c r="A52" s="101">
        <v>900</v>
      </c>
      <c r="B52" s="31">
        <v>1.2962E-2</v>
      </c>
      <c r="C52" s="14">
        <v>3739.4</v>
      </c>
      <c r="D52" s="14">
        <v>4257.8999999999996</v>
      </c>
      <c r="E52" s="43">
        <v>6.915</v>
      </c>
      <c r="F52" s="179">
        <v>1.0283E-2</v>
      </c>
      <c r="G52" s="14">
        <v>3710.3</v>
      </c>
      <c r="H52" s="14">
        <v>4224.3999999999996</v>
      </c>
      <c r="I52" s="138">
        <v>6.7881999999999998</v>
      </c>
      <c r="J52" s="31">
        <v>8.5050000000000004E-3</v>
      </c>
      <c r="K52" s="14">
        <v>3681</v>
      </c>
      <c r="L52" s="14">
        <v>4191.5</v>
      </c>
      <c r="M52" s="43">
        <v>6.6805000000000003</v>
      </c>
    </row>
    <row r="53" spans="1:13">
      <c r="A53" s="101">
        <v>1000</v>
      </c>
      <c r="B53" s="31">
        <v>1.4324E-2</v>
      </c>
      <c r="C53" s="14">
        <v>3954.6</v>
      </c>
      <c r="D53" s="14">
        <v>4527.6000000000004</v>
      </c>
      <c r="E53" s="43">
        <v>7.1356000000000002</v>
      </c>
      <c r="F53" s="179">
        <v>1.1410999999999999E-2</v>
      </c>
      <c r="G53" s="14">
        <v>3930.5</v>
      </c>
      <c r="H53" s="14">
        <v>4501.1000000000004</v>
      </c>
      <c r="I53" s="138">
        <v>7.0145999999999997</v>
      </c>
      <c r="J53" s="31">
        <v>9.4800000000000006E-3</v>
      </c>
      <c r="K53" s="14">
        <v>3906.4</v>
      </c>
      <c r="L53" s="14">
        <v>4475.2</v>
      </c>
      <c r="M53" s="43">
        <v>6.9127000000000001</v>
      </c>
    </row>
    <row r="54" spans="1:13">
      <c r="A54" s="101">
        <v>1100</v>
      </c>
      <c r="B54" s="31">
        <v>1.5642E-2</v>
      </c>
      <c r="C54" s="14">
        <v>4167.3999999999996</v>
      </c>
      <c r="D54" s="14">
        <v>4793.1000000000004</v>
      </c>
      <c r="E54" s="43">
        <v>7.3364000000000003</v>
      </c>
      <c r="F54" s="179">
        <v>1.2496E-2</v>
      </c>
      <c r="G54" s="14">
        <v>4145.7</v>
      </c>
      <c r="H54" s="14">
        <v>4770.5</v>
      </c>
      <c r="I54" s="138">
        <v>7.2183999999999999</v>
      </c>
      <c r="J54" s="31">
        <v>1.0409E-2</v>
      </c>
      <c r="K54" s="14">
        <v>4124.1000000000004</v>
      </c>
      <c r="L54" s="14">
        <v>4748.6000000000004</v>
      </c>
      <c r="M54" s="43">
        <v>7.1195000000000004</v>
      </c>
    </row>
    <row r="55" spans="1:13">
      <c r="A55" s="101">
        <v>1200</v>
      </c>
      <c r="B55" s="31">
        <v>1.694E-2</v>
      </c>
      <c r="C55" s="14">
        <v>4380.1000000000004</v>
      </c>
      <c r="D55" s="14">
        <v>5057.7</v>
      </c>
      <c r="E55" s="43">
        <v>7.5224000000000002</v>
      </c>
      <c r="F55" s="179">
        <v>1.3561E-2</v>
      </c>
      <c r="G55" s="14">
        <v>4359.1000000000004</v>
      </c>
      <c r="H55" s="14">
        <v>5037.2</v>
      </c>
      <c r="I55" s="138">
        <v>7.4058000000000002</v>
      </c>
      <c r="J55" s="31">
        <v>1.1317000000000001E-2</v>
      </c>
      <c r="K55" s="14">
        <v>4338.2</v>
      </c>
      <c r="L55" s="14">
        <v>5017.2</v>
      </c>
      <c r="M55" s="43">
        <v>7.3083</v>
      </c>
    </row>
    <row r="56" spans="1:13" ht="15.75" thickBot="1">
      <c r="A56" s="102">
        <v>1300</v>
      </c>
      <c r="B56" s="34">
        <v>1.8228999999999999E-2</v>
      </c>
      <c r="C56" s="98">
        <v>4594.3</v>
      </c>
      <c r="D56" s="98">
        <v>5323.5</v>
      </c>
      <c r="E56" s="45">
        <v>7.6969000000000003</v>
      </c>
      <c r="F56" s="182">
        <v>1.4616000000000001E-2</v>
      </c>
      <c r="G56" s="98">
        <v>4572.8</v>
      </c>
      <c r="H56" s="98">
        <v>5303.6</v>
      </c>
      <c r="I56" s="139">
        <v>7.5808</v>
      </c>
      <c r="J56" s="34">
        <v>1.2215E-2</v>
      </c>
      <c r="K56" s="98">
        <v>4551.3999999999996</v>
      </c>
      <c r="L56" s="98">
        <v>5284.3</v>
      </c>
      <c r="M56" s="45">
        <v>7.4836999999999998</v>
      </c>
    </row>
  </sheetData>
  <mergeCells count="12">
    <mergeCell ref="A39:A40"/>
    <mergeCell ref="B39:E39"/>
    <mergeCell ref="F39:I39"/>
    <mergeCell ref="J39:M39"/>
    <mergeCell ref="J3:M3"/>
    <mergeCell ref="F3:I3"/>
    <mergeCell ref="B3:E3"/>
    <mergeCell ref="A3:A4"/>
    <mergeCell ref="A21:A22"/>
    <mergeCell ref="B21:E21"/>
    <mergeCell ref="F21:I21"/>
    <mergeCell ref="J21:M21"/>
  </mergeCells>
  <printOptions horizontalCentered="1" verticalCentered="1"/>
  <pageMargins left="0.19685039370078741" right="0.19685039370078741" top="0.19685039370078741" bottom="0.19685039370078741" header="0" footer="0"/>
  <pageSetup paperSize="9" scale="80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>
  <sheetPr enableFormatConditionsCalculation="0">
    <pageSetUpPr fitToPage="1"/>
  </sheetPr>
  <dimension ref="A1:P49"/>
  <sheetViews>
    <sheetView topLeftCell="A22" workbookViewId="0">
      <selection activeCell="P20" sqref="P20"/>
    </sheetView>
  </sheetViews>
  <sheetFormatPr defaultColWidth="8.85546875" defaultRowHeight="15"/>
  <cols>
    <col min="2" max="4" width="10.140625" bestFit="1" customWidth="1"/>
    <col min="6" max="6" width="10.7109375" bestFit="1" customWidth="1"/>
    <col min="7" max="7" width="10.7109375" customWidth="1"/>
    <col min="8" max="8" width="10.140625" bestFit="1" customWidth="1"/>
    <col min="10" max="10" width="10.42578125" bestFit="1" customWidth="1"/>
    <col min="12" max="12" width="10.42578125" bestFit="1" customWidth="1"/>
    <col min="14" max="14" width="10.42578125" bestFit="1" customWidth="1"/>
  </cols>
  <sheetData>
    <row r="1" spans="1:14" ht="18">
      <c r="A1" s="11" t="s">
        <v>76</v>
      </c>
    </row>
    <row r="2" spans="1:14" ht="15.75" thickBot="1"/>
    <row r="3" spans="1:14">
      <c r="A3" s="358" t="s">
        <v>32</v>
      </c>
      <c r="B3" s="353" t="s">
        <v>60</v>
      </c>
      <c r="C3" s="355"/>
      <c r="D3" s="355"/>
      <c r="E3" s="354"/>
      <c r="F3" s="353" t="s">
        <v>77</v>
      </c>
      <c r="G3" s="355"/>
      <c r="H3" s="355"/>
      <c r="I3" s="354"/>
      <c r="J3" s="353" t="s">
        <v>78</v>
      </c>
      <c r="K3" s="355"/>
      <c r="L3" s="355"/>
      <c r="M3" s="354"/>
    </row>
    <row r="4" spans="1:14">
      <c r="A4" s="359"/>
      <c r="B4" s="29" t="s">
        <v>34</v>
      </c>
      <c r="C4" s="12" t="s">
        <v>35</v>
      </c>
      <c r="D4" s="12" t="s">
        <v>36</v>
      </c>
      <c r="E4" s="30" t="s">
        <v>37</v>
      </c>
      <c r="F4" s="29" t="s">
        <v>34</v>
      </c>
      <c r="G4" s="12" t="s">
        <v>35</v>
      </c>
      <c r="H4" s="12" t="s">
        <v>36</v>
      </c>
      <c r="I4" s="30" t="s">
        <v>37</v>
      </c>
      <c r="J4" s="29" t="s">
        <v>34</v>
      </c>
      <c r="K4" s="12" t="s">
        <v>35</v>
      </c>
      <c r="L4" s="12" t="s">
        <v>36</v>
      </c>
      <c r="M4" s="30" t="s">
        <v>37</v>
      </c>
    </row>
    <row r="5" spans="1:14" ht="18" thickBot="1">
      <c r="A5" s="89" t="s">
        <v>6</v>
      </c>
      <c r="B5" s="64" t="s">
        <v>24</v>
      </c>
      <c r="C5" s="85" t="s">
        <v>12</v>
      </c>
      <c r="D5" s="85" t="s">
        <v>12</v>
      </c>
      <c r="E5" s="65" t="s">
        <v>25</v>
      </c>
      <c r="F5" s="64" t="s">
        <v>24</v>
      </c>
      <c r="G5" s="85" t="s">
        <v>12</v>
      </c>
      <c r="H5" s="85" t="s">
        <v>12</v>
      </c>
      <c r="I5" s="65" t="s">
        <v>25</v>
      </c>
      <c r="J5" s="64" t="s">
        <v>24</v>
      </c>
      <c r="K5" s="85" t="s">
        <v>12</v>
      </c>
      <c r="L5" s="85" t="s">
        <v>12</v>
      </c>
      <c r="M5" s="65" t="s">
        <v>25</v>
      </c>
    </row>
    <row r="6" spans="1:14" s="129" customFormat="1">
      <c r="A6" s="155" t="s">
        <v>49</v>
      </c>
      <c r="B6" s="203">
        <v>1.2859E-3</v>
      </c>
      <c r="C6" s="202">
        <v>1147.8</v>
      </c>
      <c r="D6" s="202">
        <v>1154.2</v>
      </c>
      <c r="E6" s="157">
        <v>2.9201999999999999</v>
      </c>
      <c r="F6" s="203">
        <v>1.4524E-3</v>
      </c>
      <c r="G6" s="202">
        <v>1393</v>
      </c>
      <c r="H6" s="202">
        <v>1407.6</v>
      </c>
      <c r="I6" s="157">
        <v>3.3595999999999999</v>
      </c>
      <c r="J6" s="147">
        <v>1.6581E-3</v>
      </c>
      <c r="K6" s="150">
        <v>1585.6</v>
      </c>
      <c r="L6" s="150">
        <v>1610.5</v>
      </c>
      <c r="M6" s="157">
        <v>3.6848000000000001</v>
      </c>
    </row>
    <row r="7" spans="1:14">
      <c r="A7" s="101">
        <v>0</v>
      </c>
      <c r="B7" s="204">
        <v>9.9770000000000002E-4</v>
      </c>
      <c r="C7" s="13">
        <v>0.04</v>
      </c>
      <c r="D7" s="13">
        <v>5.04</v>
      </c>
      <c r="E7" s="120">
        <v>1E-4</v>
      </c>
      <c r="F7" s="204">
        <v>9.951999999999999E-4</v>
      </c>
      <c r="G7" s="13">
        <v>0.09</v>
      </c>
      <c r="H7" s="13">
        <v>10</v>
      </c>
      <c r="I7" s="43">
        <v>2.0000000000000001E-4</v>
      </c>
      <c r="J7" s="95">
        <v>9.9280000000000006E-4</v>
      </c>
      <c r="K7" s="13">
        <v>0.15</v>
      </c>
      <c r="L7" s="13">
        <v>15.05</v>
      </c>
      <c r="M7" s="120">
        <v>4.0000000000000002E-4</v>
      </c>
    </row>
    <row r="8" spans="1:14">
      <c r="A8" s="101">
        <v>20</v>
      </c>
      <c r="B8" s="204">
        <v>9.9949999999999995E-4</v>
      </c>
      <c r="C8" s="13">
        <v>83.65</v>
      </c>
      <c r="D8" s="13">
        <v>88.65</v>
      </c>
      <c r="E8" s="120">
        <v>0.29559999999999997</v>
      </c>
      <c r="F8" s="204">
        <v>9.9719999999999995E-4</v>
      </c>
      <c r="G8" s="13">
        <v>83.36</v>
      </c>
      <c r="H8" s="13">
        <v>93.33</v>
      </c>
      <c r="I8" s="43">
        <v>0.29449999999999998</v>
      </c>
      <c r="J8" s="95">
        <v>9.9500000000000001E-4</v>
      </c>
      <c r="K8" s="13">
        <v>83.06</v>
      </c>
      <c r="L8" s="13">
        <v>97.99</v>
      </c>
      <c r="M8" s="120">
        <v>0.29339999999999999</v>
      </c>
    </row>
    <row r="9" spans="1:14">
      <c r="A9" s="101">
        <v>40</v>
      </c>
      <c r="B9" s="204">
        <v>1.0055999999999999E-3</v>
      </c>
      <c r="C9" s="13">
        <v>166.95</v>
      </c>
      <c r="D9" s="13">
        <v>171.97</v>
      </c>
      <c r="E9" s="120">
        <v>0.57050000000000001</v>
      </c>
      <c r="F9" s="204">
        <v>1.0034E-3</v>
      </c>
      <c r="G9" s="13">
        <v>166.35</v>
      </c>
      <c r="H9" s="13">
        <v>176.38</v>
      </c>
      <c r="I9" s="43">
        <v>0.56859999999999999</v>
      </c>
      <c r="J9" s="95">
        <v>1.0013000000000001E-3</v>
      </c>
      <c r="K9" s="13">
        <v>165.76</v>
      </c>
      <c r="L9" s="13">
        <v>180.78</v>
      </c>
      <c r="M9" s="120">
        <v>0.56659999999999999</v>
      </c>
    </row>
    <row r="10" spans="1:14">
      <c r="A10" s="101">
        <v>60</v>
      </c>
      <c r="B10" s="204">
        <v>1.0149E-3</v>
      </c>
      <c r="C10" s="13">
        <v>250.23</v>
      </c>
      <c r="D10" s="13">
        <v>255.3</v>
      </c>
      <c r="E10" s="120">
        <v>0.82850000000000001</v>
      </c>
      <c r="F10" s="204">
        <v>1.0127000000000001E-3</v>
      </c>
      <c r="G10" s="13">
        <v>249.36</v>
      </c>
      <c r="H10" s="13">
        <v>259.49</v>
      </c>
      <c r="I10" s="43">
        <v>0.82579999999999998</v>
      </c>
      <c r="J10" s="95">
        <v>1.0104999999999999E-3</v>
      </c>
      <c r="K10" s="13">
        <v>248.51</v>
      </c>
      <c r="L10" s="13">
        <v>263.67</v>
      </c>
      <c r="M10" s="120">
        <v>0.82320000000000004</v>
      </c>
    </row>
    <row r="11" spans="1:14">
      <c r="A11" s="101">
        <v>80</v>
      </c>
      <c r="B11" s="204">
        <v>1.0268E-3</v>
      </c>
      <c r="C11" s="13">
        <v>333.72</v>
      </c>
      <c r="D11" s="13">
        <v>338.85</v>
      </c>
      <c r="E11" s="43">
        <v>1.0720000000000001</v>
      </c>
      <c r="F11" s="204">
        <v>1.0245E-3</v>
      </c>
      <c r="G11" s="13">
        <v>332.59</v>
      </c>
      <c r="H11" s="13">
        <v>342.8</v>
      </c>
      <c r="I11" s="43">
        <v>1.0688</v>
      </c>
      <c r="J11" s="95">
        <v>1.0222E-3</v>
      </c>
      <c r="K11" s="13">
        <v>331.48</v>
      </c>
      <c r="L11" s="13">
        <v>346.81</v>
      </c>
      <c r="M11" s="43">
        <v>1.0656000000000001</v>
      </c>
      <c r="N11" s="129"/>
    </row>
    <row r="12" spans="1:14">
      <c r="A12" s="101">
        <v>100</v>
      </c>
      <c r="B12" s="204">
        <v>1.041E-3</v>
      </c>
      <c r="C12" s="13">
        <v>417.52</v>
      </c>
      <c r="D12" s="13">
        <v>422.72</v>
      </c>
      <c r="E12" s="43">
        <v>1.3029999999999999</v>
      </c>
      <c r="F12" s="204">
        <v>1.0384999999999999E-3</v>
      </c>
      <c r="G12" s="13">
        <v>416.12</v>
      </c>
      <c r="H12" s="13">
        <v>426.5</v>
      </c>
      <c r="I12" s="43">
        <v>1.2991999999999999</v>
      </c>
      <c r="J12" s="95">
        <v>1.0361000000000001E-3</v>
      </c>
      <c r="K12" s="13">
        <v>414.74</v>
      </c>
      <c r="L12" s="13">
        <v>430.28</v>
      </c>
      <c r="M12" s="43">
        <v>1.2955000000000001</v>
      </c>
      <c r="N12" s="129"/>
    </row>
    <row r="13" spans="1:14">
      <c r="A13" s="101">
        <v>120</v>
      </c>
      <c r="B13" s="204">
        <v>1.0575999999999999E-3</v>
      </c>
      <c r="C13" s="13">
        <v>501.8</v>
      </c>
      <c r="D13" s="13">
        <v>507.09</v>
      </c>
      <c r="E13" s="43">
        <v>1.5233000000000001</v>
      </c>
      <c r="F13" s="204">
        <v>1.0549000000000001E-3</v>
      </c>
      <c r="G13" s="13">
        <v>500.08</v>
      </c>
      <c r="H13" s="13">
        <v>510.64</v>
      </c>
      <c r="I13" s="43">
        <v>1.5188999999999999</v>
      </c>
      <c r="J13" s="95">
        <v>1.0522000000000001E-3</v>
      </c>
      <c r="K13" s="13">
        <v>498.4</v>
      </c>
      <c r="L13" s="13">
        <v>514.19000000000005</v>
      </c>
      <c r="M13" s="43">
        <v>1.5145</v>
      </c>
      <c r="N13" s="129"/>
    </row>
    <row r="14" spans="1:14">
      <c r="A14" s="101">
        <v>140</v>
      </c>
      <c r="B14" s="204">
        <v>1.0767999999999999E-3</v>
      </c>
      <c r="C14" s="13">
        <v>586.76</v>
      </c>
      <c r="D14" s="13">
        <v>592.15</v>
      </c>
      <c r="E14" s="43">
        <v>1.7343</v>
      </c>
      <c r="F14" s="204">
        <v>1.0736999999999999E-3</v>
      </c>
      <c r="G14" s="13">
        <v>584.67999999999995</v>
      </c>
      <c r="H14" s="13">
        <v>595.41999999999996</v>
      </c>
      <c r="I14" s="43">
        <v>1.7292000000000001</v>
      </c>
      <c r="J14" s="95">
        <v>1.0707E-3</v>
      </c>
      <c r="K14" s="13">
        <v>582.66</v>
      </c>
      <c r="L14" s="13">
        <v>598.72</v>
      </c>
      <c r="M14" s="43">
        <v>1.7242</v>
      </c>
      <c r="N14" s="129"/>
    </row>
    <row r="15" spans="1:14">
      <c r="A15" s="101">
        <v>160</v>
      </c>
      <c r="B15" s="204">
        <v>1.0988E-3</v>
      </c>
      <c r="C15" s="13">
        <v>672.62</v>
      </c>
      <c r="D15" s="13">
        <v>678.12</v>
      </c>
      <c r="E15" s="43">
        <v>1.9375</v>
      </c>
      <c r="F15" s="204">
        <v>1.0953E-3</v>
      </c>
      <c r="G15" s="13">
        <v>670.13</v>
      </c>
      <c r="H15" s="13">
        <v>681.08</v>
      </c>
      <c r="I15" s="43">
        <v>1.9317</v>
      </c>
      <c r="J15" s="95">
        <v>1.0918E-3</v>
      </c>
      <c r="K15" s="13">
        <v>667.71</v>
      </c>
      <c r="L15" s="13">
        <v>684.09</v>
      </c>
      <c r="M15" s="43">
        <v>1.9259999999999999</v>
      </c>
      <c r="N15" s="129"/>
    </row>
    <row r="16" spans="1:14">
      <c r="A16" s="101">
        <v>180</v>
      </c>
      <c r="B16" s="204">
        <v>1.124E-3</v>
      </c>
      <c r="C16" s="13">
        <v>759.63</v>
      </c>
      <c r="D16" s="13">
        <v>765.25</v>
      </c>
      <c r="E16" s="43">
        <v>2.1341000000000001</v>
      </c>
      <c r="F16" s="204">
        <v>1.1199000000000001E-3</v>
      </c>
      <c r="G16" s="13">
        <v>756.65</v>
      </c>
      <c r="H16" s="13">
        <v>767.84</v>
      </c>
      <c r="I16" s="43">
        <v>2.1274999999999999</v>
      </c>
      <c r="J16" s="95">
        <v>1.1159E-3</v>
      </c>
      <c r="K16" s="13">
        <v>753.76</v>
      </c>
      <c r="L16" s="13">
        <v>770.5</v>
      </c>
      <c r="M16" s="43">
        <v>2.121</v>
      </c>
      <c r="N16" s="129"/>
    </row>
    <row r="17" spans="1:14">
      <c r="A17" s="101">
        <v>200</v>
      </c>
      <c r="B17" s="204">
        <v>1.1529999999999999E-3</v>
      </c>
      <c r="C17" s="14">
        <v>848.1</v>
      </c>
      <c r="D17" s="14">
        <v>853.9</v>
      </c>
      <c r="E17" s="43">
        <v>2.3254999999999999</v>
      </c>
      <c r="F17" s="204">
        <v>1.1479999999999999E-3</v>
      </c>
      <c r="G17" s="14">
        <v>844.5</v>
      </c>
      <c r="H17" s="14">
        <v>856</v>
      </c>
      <c r="I17" s="43">
        <v>2.3178000000000001</v>
      </c>
      <c r="J17" s="95">
        <v>1.1433000000000001E-3</v>
      </c>
      <c r="K17" s="14">
        <v>841</v>
      </c>
      <c r="L17" s="14">
        <v>858.2</v>
      </c>
      <c r="M17" s="43">
        <v>2.3104</v>
      </c>
      <c r="N17" s="129"/>
    </row>
    <row r="18" spans="1:14">
      <c r="A18" s="101">
        <v>220</v>
      </c>
      <c r="B18" s="204">
        <v>1.1865999999999999E-3</v>
      </c>
      <c r="C18" s="14">
        <v>938.4</v>
      </c>
      <c r="D18" s="14">
        <v>944.4</v>
      </c>
      <c r="E18" s="43">
        <v>2.5127999999999999</v>
      </c>
      <c r="F18" s="204">
        <v>1.1804999999999999E-3</v>
      </c>
      <c r="G18" s="14">
        <v>934.1</v>
      </c>
      <c r="H18" s="14">
        <v>945.9</v>
      </c>
      <c r="I18" s="43">
        <v>2.5038999999999998</v>
      </c>
      <c r="J18" s="95">
        <v>1.1747999999999999E-3</v>
      </c>
      <c r="K18" s="14">
        <v>929.9</v>
      </c>
      <c r="L18" s="14">
        <v>947.5</v>
      </c>
      <c r="M18" s="43">
        <v>2.4952999999999999</v>
      </c>
      <c r="N18" s="129"/>
    </row>
    <row r="19" spans="1:14">
      <c r="A19" s="101">
        <v>240</v>
      </c>
      <c r="B19" s="204">
        <v>1.2264000000000001E-3</v>
      </c>
      <c r="C19" s="14">
        <v>1031.4000000000001</v>
      </c>
      <c r="D19" s="14">
        <v>1037.5</v>
      </c>
      <c r="E19" s="43">
        <v>2.6979000000000002</v>
      </c>
      <c r="F19" s="204">
        <v>1.2187000000000001E-3</v>
      </c>
      <c r="G19" s="14">
        <v>1026</v>
      </c>
      <c r="H19" s="14">
        <v>1038.0999999999999</v>
      </c>
      <c r="I19" s="43">
        <v>2.6871999999999998</v>
      </c>
      <c r="J19" s="95">
        <v>1.2114000000000001E-3</v>
      </c>
      <c r="K19" s="14">
        <v>1020.8</v>
      </c>
      <c r="L19" s="14">
        <v>1039</v>
      </c>
      <c r="M19" s="43">
        <v>2.6770999999999998</v>
      </c>
      <c r="N19" s="129"/>
    </row>
    <row r="20" spans="1:14">
      <c r="A20" s="101">
        <v>260</v>
      </c>
      <c r="B20" s="204">
        <v>1.2749E-3</v>
      </c>
      <c r="C20" s="14">
        <v>1127.9000000000001</v>
      </c>
      <c r="D20" s="14">
        <v>1134.3</v>
      </c>
      <c r="E20" s="43">
        <v>2.883</v>
      </c>
      <c r="F20" s="204">
        <v>1.2645E-3</v>
      </c>
      <c r="G20" s="14">
        <v>1121.0999999999999</v>
      </c>
      <c r="H20" s="14">
        <v>1133.7</v>
      </c>
      <c r="I20" s="43">
        <v>2.8698999999999999</v>
      </c>
      <c r="J20" s="95">
        <v>1.255E-3</v>
      </c>
      <c r="K20" s="14">
        <v>1114.5999999999999</v>
      </c>
      <c r="L20" s="14">
        <v>1133.4000000000001</v>
      </c>
      <c r="M20" s="43">
        <v>2.8576000000000001</v>
      </c>
      <c r="N20" s="129"/>
    </row>
    <row r="21" spans="1:14">
      <c r="A21" s="101">
        <v>280</v>
      </c>
      <c r="B21" s="204" t="s">
        <v>0</v>
      </c>
      <c r="C21" s="16" t="s">
        <v>0</v>
      </c>
      <c r="D21" s="16" t="s">
        <v>0</v>
      </c>
      <c r="E21" s="120" t="s">
        <v>0</v>
      </c>
      <c r="F21" s="204">
        <v>1.3216E-3</v>
      </c>
      <c r="G21" s="14">
        <v>1220.9000000000001</v>
      </c>
      <c r="H21" s="14">
        <v>1234.0999999999999</v>
      </c>
      <c r="I21" s="43">
        <v>3.0548000000000002</v>
      </c>
      <c r="J21" s="95">
        <v>1.3083999999999999E-3</v>
      </c>
      <c r="K21" s="14">
        <v>1212.5</v>
      </c>
      <c r="L21" s="14">
        <v>1232.0999999999999</v>
      </c>
      <c r="M21" s="43">
        <v>3.0392999999999999</v>
      </c>
      <c r="N21" s="129"/>
    </row>
    <row r="22" spans="1:14">
      <c r="A22" s="101">
        <v>300</v>
      </c>
      <c r="B22" s="95" t="s">
        <v>0</v>
      </c>
      <c r="C22" s="16" t="s">
        <v>0</v>
      </c>
      <c r="D22" s="16" t="s">
        <v>0</v>
      </c>
      <c r="E22" s="120" t="s">
        <v>0</v>
      </c>
      <c r="F22" s="204">
        <v>1.3971999999999999E-3</v>
      </c>
      <c r="G22" s="14">
        <v>1328.4</v>
      </c>
      <c r="H22" s="14">
        <v>1342.3</v>
      </c>
      <c r="I22" s="43">
        <v>3.2469000000000001</v>
      </c>
      <c r="J22" s="95">
        <v>1.377E-3</v>
      </c>
      <c r="K22" s="14">
        <v>1316.6</v>
      </c>
      <c r="L22" s="14">
        <v>1337.3</v>
      </c>
      <c r="M22" s="43">
        <v>3.226</v>
      </c>
      <c r="N22" s="129"/>
    </row>
    <row r="23" spans="1:14">
      <c r="A23" s="101">
        <v>320</v>
      </c>
      <c r="B23" s="95" t="s">
        <v>0</v>
      </c>
      <c r="C23" s="16" t="s">
        <v>0</v>
      </c>
      <c r="D23" s="16" t="s">
        <v>0</v>
      </c>
      <c r="E23" s="120" t="s">
        <v>0</v>
      </c>
      <c r="F23" s="95" t="s">
        <v>0</v>
      </c>
      <c r="G23" s="16" t="s">
        <v>0</v>
      </c>
      <c r="H23" s="16" t="s">
        <v>0</v>
      </c>
      <c r="I23" s="120" t="s">
        <v>0</v>
      </c>
      <c r="J23" s="95">
        <v>1.4724E-3</v>
      </c>
      <c r="K23" s="14">
        <v>1431.1</v>
      </c>
      <c r="L23" s="14">
        <v>1453.2</v>
      </c>
      <c r="M23" s="43">
        <v>3.4247000000000001</v>
      </c>
      <c r="N23" s="129"/>
    </row>
    <row r="24" spans="1:14" ht="15.75" thickBot="1">
      <c r="A24" s="102">
        <v>340</v>
      </c>
      <c r="B24" s="96" t="s">
        <v>0</v>
      </c>
      <c r="C24" s="97" t="s">
        <v>0</v>
      </c>
      <c r="D24" s="97" t="s">
        <v>0</v>
      </c>
      <c r="E24" s="121" t="s">
        <v>0</v>
      </c>
      <c r="F24" s="96" t="s">
        <v>0</v>
      </c>
      <c r="G24" s="97" t="s">
        <v>0</v>
      </c>
      <c r="H24" s="97" t="s">
        <v>0</v>
      </c>
      <c r="I24" s="121" t="s">
        <v>0</v>
      </c>
      <c r="J24" s="96">
        <v>1.6310999999999999E-3</v>
      </c>
      <c r="K24" s="98">
        <v>1567.5</v>
      </c>
      <c r="L24" s="98">
        <v>1591.9</v>
      </c>
      <c r="M24" s="45">
        <v>3.6545999999999998</v>
      </c>
      <c r="N24" s="129"/>
    </row>
    <row r="25" spans="1:14">
      <c r="A25" s="358" t="s">
        <v>32</v>
      </c>
      <c r="B25" s="353" t="s">
        <v>79</v>
      </c>
      <c r="C25" s="355"/>
      <c r="D25" s="355"/>
      <c r="E25" s="354"/>
      <c r="F25" s="353" t="s">
        <v>80</v>
      </c>
      <c r="G25" s="355"/>
      <c r="H25" s="355"/>
      <c r="I25" s="354"/>
      <c r="J25" s="353" t="s">
        <v>81</v>
      </c>
      <c r="K25" s="355"/>
      <c r="L25" s="355"/>
      <c r="M25" s="354"/>
      <c r="N25" s="129"/>
    </row>
    <row r="26" spans="1:14">
      <c r="A26" s="359"/>
      <c r="B26" s="29" t="s">
        <v>34</v>
      </c>
      <c r="C26" s="12" t="s">
        <v>35</v>
      </c>
      <c r="D26" s="12" t="s">
        <v>36</v>
      </c>
      <c r="E26" s="30" t="s">
        <v>37</v>
      </c>
      <c r="F26" s="29" t="s">
        <v>34</v>
      </c>
      <c r="G26" s="12" t="s">
        <v>35</v>
      </c>
      <c r="H26" s="12" t="s">
        <v>36</v>
      </c>
      <c r="I26" s="30" t="s">
        <v>37</v>
      </c>
      <c r="J26" s="29" t="s">
        <v>34</v>
      </c>
      <c r="K26" s="12" t="s">
        <v>35</v>
      </c>
      <c r="L26" s="12" t="s">
        <v>36</v>
      </c>
      <c r="M26" s="30" t="s">
        <v>37</v>
      </c>
    </row>
    <row r="27" spans="1:14" ht="18" thickBot="1">
      <c r="A27" s="158" t="s">
        <v>6</v>
      </c>
      <c r="B27" s="79" t="s">
        <v>24</v>
      </c>
      <c r="C27" s="88" t="s">
        <v>12</v>
      </c>
      <c r="D27" s="88" t="s">
        <v>12</v>
      </c>
      <c r="E27" s="80" t="s">
        <v>25</v>
      </c>
      <c r="F27" s="79" t="s">
        <v>24</v>
      </c>
      <c r="G27" s="88" t="s">
        <v>12</v>
      </c>
      <c r="H27" s="88" t="s">
        <v>12</v>
      </c>
      <c r="I27" s="80" t="s">
        <v>25</v>
      </c>
      <c r="J27" s="79" t="s">
        <v>24</v>
      </c>
      <c r="K27" s="88" t="s">
        <v>12</v>
      </c>
      <c r="L27" s="88" t="s">
        <v>12</v>
      </c>
      <c r="M27" s="80" t="s">
        <v>25</v>
      </c>
    </row>
    <row r="28" spans="1:14" s="129" customFormat="1">
      <c r="A28" s="190" t="s">
        <v>49</v>
      </c>
      <c r="B28" s="207">
        <v>2.036E-3</v>
      </c>
      <c r="C28" s="205">
        <v>1785.6</v>
      </c>
      <c r="D28" s="205">
        <v>1826.3</v>
      </c>
      <c r="E28" s="206">
        <v>4.0138999999999996</v>
      </c>
      <c r="F28" s="191" t="s">
        <v>0</v>
      </c>
      <c r="G28" s="170" t="s">
        <v>0</v>
      </c>
      <c r="H28" s="170" t="s">
        <v>0</v>
      </c>
      <c r="I28" s="209" t="s">
        <v>0</v>
      </c>
      <c r="J28" s="169" t="s">
        <v>0</v>
      </c>
      <c r="K28" s="170" t="s">
        <v>0</v>
      </c>
      <c r="L28" s="170" t="s">
        <v>0</v>
      </c>
      <c r="M28" s="206" t="s">
        <v>0</v>
      </c>
    </row>
    <row r="29" spans="1:14">
      <c r="A29" s="101">
        <v>0</v>
      </c>
      <c r="B29" s="204">
        <v>9.904E-4</v>
      </c>
      <c r="C29" s="13">
        <v>0.2</v>
      </c>
      <c r="D29" s="13">
        <v>20.010000000000002</v>
      </c>
      <c r="E29" s="120">
        <v>4.0000000000000002E-4</v>
      </c>
      <c r="F29" s="179">
        <v>9.856000000000001E-4</v>
      </c>
      <c r="G29" s="13">
        <v>0.25</v>
      </c>
      <c r="H29" s="13">
        <v>29.82</v>
      </c>
      <c r="I29" s="108">
        <v>1E-4</v>
      </c>
      <c r="J29" s="95">
        <v>9.7659999999999999E-4</v>
      </c>
      <c r="K29" s="13">
        <v>0.2</v>
      </c>
      <c r="L29" s="13">
        <v>49.03</v>
      </c>
      <c r="M29" s="120">
        <v>1.4E-3</v>
      </c>
    </row>
    <row r="30" spans="1:14">
      <c r="A30" s="101">
        <v>20</v>
      </c>
      <c r="B30" s="204">
        <v>9.9280000000000006E-4</v>
      </c>
      <c r="C30" s="13">
        <v>82.77</v>
      </c>
      <c r="D30" s="13">
        <v>102.62</v>
      </c>
      <c r="E30" s="120">
        <v>0.2923</v>
      </c>
      <c r="F30" s="179">
        <v>9.8860000000000007E-4</v>
      </c>
      <c r="G30" s="13">
        <v>82.17</v>
      </c>
      <c r="H30" s="13">
        <v>111.84</v>
      </c>
      <c r="I30" s="108">
        <v>0.28989999999999999</v>
      </c>
      <c r="J30" s="95">
        <v>9.8039999999999998E-4</v>
      </c>
      <c r="K30" s="13">
        <v>81</v>
      </c>
      <c r="L30" s="13">
        <v>130.02000000000001</v>
      </c>
      <c r="M30" s="120">
        <v>0.2848</v>
      </c>
    </row>
    <row r="31" spans="1:14">
      <c r="A31" s="101">
        <v>40</v>
      </c>
      <c r="B31" s="204">
        <v>9.992E-4</v>
      </c>
      <c r="C31" s="13">
        <v>165.17</v>
      </c>
      <c r="D31" s="13">
        <v>185.16</v>
      </c>
      <c r="E31" s="120">
        <v>0.56459999999999999</v>
      </c>
      <c r="F31" s="179">
        <v>9.9510000000000006E-4</v>
      </c>
      <c r="G31" s="13">
        <v>164.04</v>
      </c>
      <c r="H31" s="13">
        <v>193.89</v>
      </c>
      <c r="I31" s="108">
        <v>0.56069999999999998</v>
      </c>
      <c r="J31" s="95">
        <v>9.8719999999999993E-4</v>
      </c>
      <c r="K31" s="13">
        <v>161.86000000000001</v>
      </c>
      <c r="L31" s="13">
        <v>211.21</v>
      </c>
      <c r="M31" s="120">
        <v>0.55269999999999997</v>
      </c>
    </row>
    <row r="32" spans="1:14">
      <c r="A32" s="101">
        <v>60</v>
      </c>
      <c r="B32" s="204">
        <v>1.0084E-3</v>
      </c>
      <c r="C32" s="13">
        <v>247.68</v>
      </c>
      <c r="D32" s="13">
        <v>267.85000000000002</v>
      </c>
      <c r="E32" s="120">
        <v>0.8206</v>
      </c>
      <c r="F32" s="179">
        <v>1.0042E-3</v>
      </c>
      <c r="G32" s="13">
        <v>246.06</v>
      </c>
      <c r="H32" s="13">
        <v>276.19</v>
      </c>
      <c r="I32" s="108">
        <v>0.81540000000000001</v>
      </c>
      <c r="J32" s="95">
        <v>9.9620000000000004E-4</v>
      </c>
      <c r="K32" s="13">
        <v>242.98</v>
      </c>
      <c r="L32" s="13">
        <v>292.79000000000002</v>
      </c>
      <c r="M32" s="120">
        <v>0.80520000000000003</v>
      </c>
    </row>
    <row r="33" spans="1:14">
      <c r="A33" s="101">
        <v>80</v>
      </c>
      <c r="B33" s="204">
        <v>1.0199E-3</v>
      </c>
      <c r="C33" s="13">
        <v>330.4</v>
      </c>
      <c r="D33" s="13">
        <v>350.8</v>
      </c>
      <c r="E33" s="43">
        <v>1.0624</v>
      </c>
      <c r="F33" s="179">
        <v>1.0156E-3</v>
      </c>
      <c r="G33" s="13">
        <v>328.3</v>
      </c>
      <c r="H33" s="13">
        <v>358.77</v>
      </c>
      <c r="I33" s="138">
        <v>1.0561</v>
      </c>
      <c r="J33" s="95">
        <v>1.0073E-3</v>
      </c>
      <c r="K33" s="13">
        <v>324.33999999999997</v>
      </c>
      <c r="L33" s="13">
        <v>374.7</v>
      </c>
      <c r="M33" s="43">
        <v>1.044</v>
      </c>
      <c r="N33" s="1"/>
    </row>
    <row r="34" spans="1:14">
      <c r="A34" s="101">
        <v>100</v>
      </c>
      <c r="B34" s="204">
        <v>1.0337E-3</v>
      </c>
      <c r="C34" s="13">
        <v>413.39</v>
      </c>
      <c r="D34" s="13">
        <v>434.06</v>
      </c>
      <c r="E34" s="43">
        <v>1.2917000000000001</v>
      </c>
      <c r="F34" s="179">
        <v>1.029E-3</v>
      </c>
      <c r="G34" s="13">
        <v>410.78</v>
      </c>
      <c r="H34" s="13">
        <v>441.66</v>
      </c>
      <c r="I34" s="138">
        <v>1.2844</v>
      </c>
      <c r="J34" s="95">
        <v>1.0200999999999999E-3</v>
      </c>
      <c r="K34" s="13">
        <v>405.88</v>
      </c>
      <c r="L34" s="13">
        <v>456.89</v>
      </c>
      <c r="M34" s="43">
        <v>1.2703</v>
      </c>
      <c r="N34" s="1"/>
    </row>
    <row r="35" spans="1:14">
      <c r="A35" s="101">
        <v>120</v>
      </c>
      <c r="B35" s="204">
        <v>1.0495999999999999E-3</v>
      </c>
      <c r="C35" s="13">
        <v>496.76</v>
      </c>
      <c r="D35" s="13">
        <v>517.76</v>
      </c>
      <c r="E35" s="43">
        <v>1.5102</v>
      </c>
      <c r="F35" s="179">
        <v>1.0445000000000001E-3</v>
      </c>
      <c r="G35" s="13">
        <v>493.59</v>
      </c>
      <c r="H35" s="13">
        <v>524.92999999999995</v>
      </c>
      <c r="I35" s="138">
        <v>1.5018</v>
      </c>
      <c r="J35" s="95">
        <v>1.0348E-3</v>
      </c>
      <c r="K35" s="13">
        <v>487.65</v>
      </c>
      <c r="L35" s="13">
        <v>539.39</v>
      </c>
      <c r="M35" s="43">
        <v>1.4857</v>
      </c>
      <c r="N35" s="1"/>
    </row>
    <row r="36" spans="1:14">
      <c r="A36" s="101">
        <v>140</v>
      </c>
      <c r="B36" s="204">
        <v>1.0678E-3</v>
      </c>
      <c r="C36" s="13">
        <v>580.69000000000005</v>
      </c>
      <c r="D36" s="13">
        <v>602.04</v>
      </c>
      <c r="E36" s="43">
        <v>1.7193000000000001</v>
      </c>
      <c r="F36" s="179">
        <v>1.0621000000000001E-3</v>
      </c>
      <c r="G36" s="13">
        <v>576.88</v>
      </c>
      <c r="H36" s="13">
        <v>608.75</v>
      </c>
      <c r="I36" s="138">
        <v>1.7098</v>
      </c>
      <c r="J36" s="95">
        <v>1.0514999999999999E-3</v>
      </c>
      <c r="K36" s="13">
        <v>569.77</v>
      </c>
      <c r="L36" s="13">
        <v>622.35</v>
      </c>
      <c r="M36" s="43">
        <v>1.6915</v>
      </c>
      <c r="N36" s="1"/>
    </row>
    <row r="37" spans="1:14">
      <c r="A37" s="101">
        <v>160</v>
      </c>
      <c r="B37" s="204">
        <v>1.0885000000000001E-3</v>
      </c>
      <c r="C37" s="13">
        <v>665.35</v>
      </c>
      <c r="D37" s="13">
        <v>687.12</v>
      </c>
      <c r="E37" s="43">
        <v>1.9204000000000001</v>
      </c>
      <c r="F37" s="179">
        <v>1.0820999999999999E-3</v>
      </c>
      <c r="G37" s="13">
        <v>660.82</v>
      </c>
      <c r="H37" s="13">
        <v>693.28</v>
      </c>
      <c r="I37" s="138">
        <v>1.9096</v>
      </c>
      <c r="J37" s="95">
        <v>1.0702999999999999E-3</v>
      </c>
      <c r="K37" s="13">
        <v>652.41</v>
      </c>
      <c r="L37" s="13">
        <v>705.92</v>
      </c>
      <c r="M37" s="43">
        <v>1.8891</v>
      </c>
      <c r="N37" s="1"/>
    </row>
    <row r="38" spans="1:14">
      <c r="A38" s="101">
        <v>180</v>
      </c>
      <c r="B38" s="204">
        <v>1.1119999999999999E-3</v>
      </c>
      <c r="C38" s="13">
        <v>750.95</v>
      </c>
      <c r="D38" s="13">
        <v>773.2</v>
      </c>
      <c r="E38" s="43">
        <v>2.1147</v>
      </c>
      <c r="F38" s="179">
        <v>1.1046999999999999E-3</v>
      </c>
      <c r="G38" s="13">
        <v>745.59</v>
      </c>
      <c r="H38" s="13">
        <v>778.73</v>
      </c>
      <c r="I38" s="138">
        <v>2.1023999999999998</v>
      </c>
      <c r="J38" s="95">
        <v>1.0912000000000001E-3</v>
      </c>
      <c r="K38" s="13">
        <v>735.69</v>
      </c>
      <c r="L38" s="13">
        <v>790.25</v>
      </c>
      <c r="M38" s="43">
        <v>2.0794000000000001</v>
      </c>
      <c r="N38" s="1"/>
    </row>
    <row r="39" spans="1:14">
      <c r="A39" s="101">
        <v>200</v>
      </c>
      <c r="B39" s="204">
        <v>1.1387999999999999E-3</v>
      </c>
      <c r="C39" s="14">
        <v>837.7</v>
      </c>
      <c r="D39" s="14">
        <v>860.5</v>
      </c>
      <c r="E39" s="43">
        <v>2.3031000000000001</v>
      </c>
      <c r="F39" s="179">
        <v>1.1302E-3</v>
      </c>
      <c r="G39" s="14">
        <v>831.4</v>
      </c>
      <c r="H39" s="14">
        <v>865.3</v>
      </c>
      <c r="I39" s="138">
        <v>2.2892999999999999</v>
      </c>
      <c r="J39" s="95">
        <v>1.1146000000000001E-3</v>
      </c>
      <c r="K39" s="16">
        <v>819.7</v>
      </c>
      <c r="L39" s="16">
        <v>875.5</v>
      </c>
      <c r="M39" s="43">
        <v>2.2633999999999999</v>
      </c>
      <c r="N39" s="1"/>
    </row>
    <row r="40" spans="1:14">
      <c r="A40" s="101">
        <v>220</v>
      </c>
      <c r="B40" s="204">
        <v>1.1695E-3</v>
      </c>
      <c r="C40" s="14">
        <v>925.9</v>
      </c>
      <c r="D40" s="14">
        <v>949.3</v>
      </c>
      <c r="E40" s="43">
        <v>2.4870000000000001</v>
      </c>
      <c r="F40" s="179">
        <v>1.1590000000000001E-3</v>
      </c>
      <c r="G40" s="14">
        <v>918.3</v>
      </c>
      <c r="H40" s="14">
        <v>953.1</v>
      </c>
      <c r="I40" s="138">
        <v>2.4710999999999999</v>
      </c>
      <c r="J40" s="95">
        <v>1.1408E-3</v>
      </c>
      <c r="K40" s="16">
        <v>904.7</v>
      </c>
      <c r="L40" s="16">
        <v>961.7</v>
      </c>
      <c r="M40" s="43">
        <v>2.4419</v>
      </c>
      <c r="N40" s="1"/>
    </row>
    <row r="41" spans="1:14">
      <c r="A41" s="101">
        <v>240</v>
      </c>
      <c r="B41" s="204">
        <v>1.2045999999999999E-3</v>
      </c>
      <c r="C41" s="14">
        <v>1016</v>
      </c>
      <c r="D41" s="14">
        <v>1040</v>
      </c>
      <c r="E41" s="43">
        <v>2.6674000000000002</v>
      </c>
      <c r="F41" s="179">
        <v>1.1919999999999999E-3</v>
      </c>
      <c r="G41" s="14">
        <v>1006.9</v>
      </c>
      <c r="H41" s="14">
        <v>1042.5999999999999</v>
      </c>
      <c r="I41" s="138">
        <v>2.649</v>
      </c>
      <c r="J41" s="95">
        <v>1.1701999999999999E-3</v>
      </c>
      <c r="K41" s="16">
        <v>990.7</v>
      </c>
      <c r="L41" s="16">
        <v>1049.2</v>
      </c>
      <c r="M41" s="43">
        <v>2.6158000000000001</v>
      </c>
      <c r="N41" s="1"/>
    </row>
    <row r="42" spans="1:14">
      <c r="A42" s="101">
        <v>260</v>
      </c>
      <c r="B42" s="204">
        <v>1.2462E-3</v>
      </c>
      <c r="C42" s="14">
        <v>1108.5999999999999</v>
      </c>
      <c r="D42" s="14">
        <v>1133.5</v>
      </c>
      <c r="E42" s="43">
        <v>2.8458999999999999</v>
      </c>
      <c r="F42" s="179">
        <v>1.2302999999999999E-3</v>
      </c>
      <c r="G42" s="14">
        <v>1097.4000000000001</v>
      </c>
      <c r="H42" s="14">
        <v>1134.3</v>
      </c>
      <c r="I42" s="138">
        <v>2.8243</v>
      </c>
      <c r="J42" s="95">
        <v>1.2034000000000001E-3</v>
      </c>
      <c r="K42" s="16">
        <v>1078.0999999999999</v>
      </c>
      <c r="L42" s="16">
        <v>1138.2</v>
      </c>
      <c r="M42" s="43">
        <v>2.786</v>
      </c>
      <c r="N42" s="1"/>
    </row>
    <row r="43" spans="1:14">
      <c r="A43" s="101">
        <v>280</v>
      </c>
      <c r="B43" s="204">
        <v>1.2964999999999999E-3</v>
      </c>
      <c r="C43" s="14">
        <v>1204.7</v>
      </c>
      <c r="D43" s="14">
        <v>1230.5999999999999</v>
      </c>
      <c r="E43" s="43">
        <v>3.0247999999999999</v>
      </c>
      <c r="F43" s="179">
        <v>1.2754999999999999E-3</v>
      </c>
      <c r="G43" s="14">
        <v>1190.7</v>
      </c>
      <c r="H43" s="14">
        <v>1229</v>
      </c>
      <c r="I43" s="138">
        <v>2.9986000000000002</v>
      </c>
      <c r="J43" s="95">
        <v>1.2415E-3</v>
      </c>
      <c r="K43" s="16">
        <v>1167.2</v>
      </c>
      <c r="L43" s="16">
        <v>1229.3</v>
      </c>
      <c r="M43" s="43">
        <v>2.9537</v>
      </c>
      <c r="N43" s="1"/>
    </row>
    <row r="44" spans="1:14">
      <c r="A44" s="101">
        <v>300</v>
      </c>
      <c r="B44" s="204">
        <v>1.3596000000000001E-3</v>
      </c>
      <c r="C44" s="14">
        <v>1306.0999999999999</v>
      </c>
      <c r="D44" s="14">
        <v>1333.3</v>
      </c>
      <c r="E44" s="43">
        <v>3.2071000000000001</v>
      </c>
      <c r="F44" s="179">
        <v>1.3307E-3</v>
      </c>
      <c r="G44" s="14">
        <v>1287.9000000000001</v>
      </c>
      <c r="H44" s="14">
        <v>1327.8</v>
      </c>
      <c r="I44" s="138">
        <v>3.1741000000000001</v>
      </c>
      <c r="J44" s="95">
        <v>1.286E-3</v>
      </c>
      <c r="K44" s="16">
        <v>1258.7</v>
      </c>
      <c r="L44" s="16">
        <v>1323</v>
      </c>
      <c r="M44" s="43">
        <v>3.12</v>
      </c>
      <c r="N44" s="1"/>
    </row>
    <row r="45" spans="1:14">
      <c r="A45" s="101">
        <v>320</v>
      </c>
      <c r="B45" s="204">
        <v>1.4437E-3</v>
      </c>
      <c r="C45" s="14">
        <v>1415.7</v>
      </c>
      <c r="D45" s="14">
        <v>1444.6</v>
      </c>
      <c r="E45" s="43">
        <v>3.3978999999999999</v>
      </c>
      <c r="F45" s="179">
        <v>1.3997E-3</v>
      </c>
      <c r="G45" s="14">
        <v>1390.7</v>
      </c>
      <c r="H45" s="14">
        <v>1432.7</v>
      </c>
      <c r="I45" s="138">
        <v>3.3538999999999999</v>
      </c>
      <c r="J45" s="95">
        <v>1.3388E-3</v>
      </c>
      <c r="K45" s="16">
        <v>1353.3</v>
      </c>
      <c r="L45" s="16">
        <v>1420.2</v>
      </c>
      <c r="M45" s="43">
        <v>3.2867999999999999</v>
      </c>
      <c r="N45" s="1"/>
    </row>
    <row r="46" spans="1:14">
      <c r="A46" s="101">
        <v>340</v>
      </c>
      <c r="B46" s="204">
        <v>1.5684E-3</v>
      </c>
      <c r="C46" s="14">
        <v>1539.7</v>
      </c>
      <c r="D46" s="14">
        <v>1571</v>
      </c>
      <c r="E46" s="43">
        <v>3.6074999999999999</v>
      </c>
      <c r="F46" s="179">
        <v>1.4920000000000001E-3</v>
      </c>
      <c r="G46" s="14">
        <v>1501.7</v>
      </c>
      <c r="H46" s="14">
        <v>1546.5</v>
      </c>
      <c r="I46" s="138">
        <v>3.5426000000000002</v>
      </c>
      <c r="J46" s="95">
        <v>1.4032000000000001E-3</v>
      </c>
      <c r="K46" s="16">
        <v>1452</v>
      </c>
      <c r="L46" s="16">
        <v>1522.1</v>
      </c>
      <c r="M46" s="43">
        <v>3.4557000000000002</v>
      </c>
      <c r="N46" s="1"/>
    </row>
    <row r="47" spans="1:14">
      <c r="A47" s="101">
        <v>360</v>
      </c>
      <c r="B47" s="204">
        <v>1.8226E-3</v>
      </c>
      <c r="C47" s="14">
        <v>1702.8</v>
      </c>
      <c r="D47" s="14">
        <v>1739.3</v>
      </c>
      <c r="E47" s="43">
        <v>3.8772000000000002</v>
      </c>
      <c r="F47" s="179">
        <v>1.6264999999999999E-3</v>
      </c>
      <c r="G47" s="14">
        <v>1626.6</v>
      </c>
      <c r="H47" s="14">
        <v>1675.4</v>
      </c>
      <c r="I47" s="138">
        <v>3.7494000000000001</v>
      </c>
      <c r="J47" s="95">
        <v>1.4838E-3</v>
      </c>
      <c r="K47" s="16">
        <v>1556</v>
      </c>
      <c r="L47" s="16">
        <v>1630.2</v>
      </c>
      <c r="M47" s="43">
        <v>3.6291000000000002</v>
      </c>
      <c r="N47" s="1"/>
    </row>
    <row r="48" spans="1:14" ht="15.75" thickBot="1">
      <c r="A48" s="102">
        <v>380</v>
      </c>
      <c r="B48" s="208" t="s">
        <v>0</v>
      </c>
      <c r="C48" s="97" t="s">
        <v>0</v>
      </c>
      <c r="D48" s="97" t="s">
        <v>0</v>
      </c>
      <c r="E48" s="121" t="s">
        <v>0</v>
      </c>
      <c r="F48" s="182">
        <v>1.8691000000000001E-3</v>
      </c>
      <c r="G48" s="98">
        <v>1781.4</v>
      </c>
      <c r="H48" s="98">
        <v>1837.5</v>
      </c>
      <c r="I48" s="139">
        <v>4.0011999999999999</v>
      </c>
      <c r="J48" s="96">
        <v>1.5884E-3</v>
      </c>
      <c r="K48" s="97">
        <v>1667.2</v>
      </c>
      <c r="L48" s="97">
        <v>1746.6</v>
      </c>
      <c r="M48" s="45">
        <v>3.8100999999999998</v>
      </c>
      <c r="N48" s="1"/>
    </row>
    <row r="49" spans="1:1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</sheetData>
  <mergeCells count="8">
    <mergeCell ref="A3:A4"/>
    <mergeCell ref="B3:E3"/>
    <mergeCell ref="F3:I3"/>
    <mergeCell ref="J3:M3"/>
    <mergeCell ref="A25:A26"/>
    <mergeCell ref="B25:E25"/>
    <mergeCell ref="F25:I25"/>
    <mergeCell ref="J25:M25"/>
  </mergeCells>
  <printOptions horizontalCentered="1" verticalCentered="1"/>
  <pageMargins left="0.11811023622047245" right="0.11811023622047245" top="0.19685039370078741" bottom="0.19685039370078741" header="0" footer="0"/>
  <pageSetup paperSize="9" scale="79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>
  <sheetPr enableFormatConditionsCalculation="0">
    <pageSetUpPr fitToPage="1"/>
  </sheetPr>
  <dimension ref="A1:R37"/>
  <sheetViews>
    <sheetView topLeftCell="A10" workbookViewId="0">
      <selection activeCell="N12" sqref="N12"/>
    </sheetView>
  </sheetViews>
  <sheetFormatPr defaultColWidth="8.85546875" defaultRowHeight="15"/>
  <cols>
    <col min="1" max="1" width="8.140625" style="1" customWidth="1"/>
    <col min="2" max="2" width="13.42578125" style="1" bestFit="1" customWidth="1"/>
    <col min="3" max="4" width="11.85546875" style="1" customWidth="1"/>
    <col min="5" max="5" width="12" style="1" bestFit="1" customWidth="1"/>
    <col min="6" max="6" width="12.42578125" style="1" bestFit="1" customWidth="1"/>
    <col min="7" max="10" width="11.85546875" style="1" customWidth="1"/>
    <col min="11" max="18" width="8.85546875" style="352"/>
  </cols>
  <sheetData>
    <row r="1" spans="1:10">
      <c r="A1" s="60" t="s">
        <v>83</v>
      </c>
    </row>
    <row r="2" spans="1:10" ht="15.75" thickBot="1"/>
    <row r="3" spans="1:10">
      <c r="A3" s="214"/>
      <c r="B3" s="81"/>
      <c r="C3" s="355" t="s">
        <v>11</v>
      </c>
      <c r="D3" s="355"/>
      <c r="E3" s="353" t="s">
        <v>13</v>
      </c>
      <c r="F3" s="354"/>
      <c r="G3" s="355" t="s">
        <v>26</v>
      </c>
      <c r="H3" s="355"/>
      <c r="I3" s="353" t="s">
        <v>27</v>
      </c>
      <c r="J3" s="354"/>
    </row>
    <row r="4" spans="1:10">
      <c r="A4" s="49" t="s">
        <v>1</v>
      </c>
      <c r="B4" s="48" t="s">
        <v>2</v>
      </c>
      <c r="C4" s="115" t="s">
        <v>7</v>
      </c>
      <c r="D4" s="62" t="s">
        <v>9</v>
      </c>
      <c r="E4" s="59" t="s">
        <v>7</v>
      </c>
      <c r="F4" s="50" t="s">
        <v>9</v>
      </c>
      <c r="G4" s="115" t="s">
        <v>7</v>
      </c>
      <c r="H4" s="62" t="s">
        <v>9</v>
      </c>
      <c r="I4" s="59" t="s">
        <v>7</v>
      </c>
      <c r="J4" s="50" t="s">
        <v>9</v>
      </c>
    </row>
    <row r="5" spans="1:10" ht="15.75" thickBot="1">
      <c r="A5" s="49" t="s">
        <v>0</v>
      </c>
      <c r="B5" s="48" t="s">
        <v>3</v>
      </c>
      <c r="C5" s="115" t="s">
        <v>8</v>
      </c>
      <c r="D5" s="62" t="s">
        <v>10</v>
      </c>
      <c r="E5" s="59" t="s">
        <v>8</v>
      </c>
      <c r="F5" s="50" t="s">
        <v>10</v>
      </c>
      <c r="G5" s="115" t="s">
        <v>8</v>
      </c>
      <c r="H5" s="62" t="s">
        <v>10</v>
      </c>
      <c r="I5" s="59" t="s">
        <v>8</v>
      </c>
      <c r="J5" s="50" t="s">
        <v>10</v>
      </c>
    </row>
    <row r="6" spans="1:10" ht="18">
      <c r="A6" s="214" t="s">
        <v>4</v>
      </c>
      <c r="B6" s="81" t="s">
        <v>15</v>
      </c>
      <c r="C6" s="90" t="s">
        <v>16</v>
      </c>
      <c r="D6" s="92" t="s">
        <v>17</v>
      </c>
      <c r="E6" s="83" t="s">
        <v>18</v>
      </c>
      <c r="F6" s="84" t="s">
        <v>19</v>
      </c>
      <c r="G6" s="90" t="s">
        <v>20</v>
      </c>
      <c r="H6" s="92" t="s">
        <v>21</v>
      </c>
      <c r="I6" s="83" t="s">
        <v>22</v>
      </c>
      <c r="J6" s="84" t="s">
        <v>23</v>
      </c>
    </row>
    <row r="7" spans="1:10" ht="18" thickBot="1">
      <c r="A7" s="158" t="s">
        <v>14</v>
      </c>
      <c r="B7" s="78" t="s">
        <v>6</v>
      </c>
      <c r="C7" s="159" t="s">
        <v>24</v>
      </c>
      <c r="D7" s="162" t="s">
        <v>24</v>
      </c>
      <c r="E7" s="79" t="s">
        <v>12</v>
      </c>
      <c r="F7" s="80" t="s">
        <v>12</v>
      </c>
      <c r="G7" s="159" t="s">
        <v>12</v>
      </c>
      <c r="H7" s="162" t="s">
        <v>12</v>
      </c>
      <c r="I7" s="79" t="s">
        <v>25</v>
      </c>
      <c r="J7" s="80" t="s">
        <v>25</v>
      </c>
    </row>
    <row r="8" spans="1:10">
      <c r="A8" s="220">
        <v>0.06</v>
      </c>
      <c r="B8" s="226">
        <v>-37.07</v>
      </c>
      <c r="C8" s="223">
        <v>7.0969999999999996E-4</v>
      </c>
      <c r="D8" s="227">
        <v>0.31</v>
      </c>
      <c r="E8" s="216">
        <v>3.41</v>
      </c>
      <c r="F8" s="231">
        <v>206.12</v>
      </c>
      <c r="G8" s="230">
        <v>3.46</v>
      </c>
      <c r="H8" s="233">
        <v>224.72</v>
      </c>
      <c r="I8" s="236">
        <v>1.47E-2</v>
      </c>
      <c r="J8" s="217">
        <v>0.95199999999999996</v>
      </c>
    </row>
    <row r="9" spans="1:10">
      <c r="A9" s="221">
        <v>0.08</v>
      </c>
      <c r="B9" s="21">
        <v>-31.21</v>
      </c>
      <c r="C9" s="224">
        <v>7.1840000000000001E-4</v>
      </c>
      <c r="D9" s="228">
        <v>0.2366</v>
      </c>
      <c r="E9" s="36">
        <v>10.41</v>
      </c>
      <c r="F9" s="51">
        <v>209.46</v>
      </c>
      <c r="G9" s="18">
        <v>10.47</v>
      </c>
      <c r="H9" s="234">
        <v>228.39</v>
      </c>
      <c r="I9" s="56">
        <v>4.3999999999999997E-2</v>
      </c>
      <c r="J9" s="57">
        <v>0.94469999999999998</v>
      </c>
    </row>
    <row r="10" spans="1:10">
      <c r="A10" s="221">
        <v>0.1</v>
      </c>
      <c r="B10" s="21">
        <v>-26.43</v>
      </c>
      <c r="C10" s="224">
        <v>7.2579999999999997E-4</v>
      </c>
      <c r="D10" s="228">
        <v>0.19170000000000001</v>
      </c>
      <c r="E10" s="36">
        <v>16.22</v>
      </c>
      <c r="F10" s="51">
        <v>212.18</v>
      </c>
      <c r="G10" s="18">
        <v>16.29</v>
      </c>
      <c r="H10" s="234">
        <v>231.35</v>
      </c>
      <c r="I10" s="56">
        <v>6.7799999999999999E-2</v>
      </c>
      <c r="J10" s="57">
        <v>0.9395</v>
      </c>
    </row>
    <row r="11" spans="1:10">
      <c r="A11" s="221">
        <v>0.12</v>
      </c>
      <c r="B11" s="21">
        <v>-22.36</v>
      </c>
      <c r="C11" s="224">
        <v>7.3229999999999996E-4</v>
      </c>
      <c r="D11" s="228">
        <v>0.16139999999999999</v>
      </c>
      <c r="E11" s="36">
        <v>21.23</v>
      </c>
      <c r="F11" s="51">
        <v>214.5</v>
      </c>
      <c r="G11" s="18">
        <v>21.32</v>
      </c>
      <c r="H11" s="234">
        <v>233.86</v>
      </c>
      <c r="I11" s="56">
        <v>8.7900000000000006E-2</v>
      </c>
      <c r="J11" s="57">
        <v>0.93540000000000001</v>
      </c>
    </row>
    <row r="12" spans="1:10">
      <c r="A12" s="221">
        <v>0.14000000000000001</v>
      </c>
      <c r="B12" s="21">
        <v>-18.8</v>
      </c>
      <c r="C12" s="224">
        <v>7.381E-4</v>
      </c>
      <c r="D12" s="228">
        <v>0.13950000000000001</v>
      </c>
      <c r="E12" s="36">
        <v>25.66</v>
      </c>
      <c r="F12" s="51">
        <v>216.52</v>
      </c>
      <c r="G12" s="18">
        <v>25.77</v>
      </c>
      <c r="H12" s="234">
        <v>236.04</v>
      </c>
      <c r="I12" s="56">
        <v>0.1055</v>
      </c>
      <c r="J12" s="57">
        <v>0.93220000000000003</v>
      </c>
    </row>
    <row r="13" spans="1:10">
      <c r="A13" s="342">
        <v>0.15</v>
      </c>
      <c r="B13" s="343">
        <f>(B12+B14)/2</f>
        <v>-17.21</v>
      </c>
      <c r="C13" s="344">
        <f t="shared" ref="C13:J13" si="0">(C12+C14)/2</f>
        <v>7.4080000000000001E-4</v>
      </c>
      <c r="D13" s="345">
        <f t="shared" si="0"/>
        <v>0.13120000000000001</v>
      </c>
      <c r="E13" s="346">
        <f t="shared" si="0"/>
        <v>27.66</v>
      </c>
      <c r="F13" s="347">
        <f t="shared" si="0"/>
        <v>217.42000000000002</v>
      </c>
      <c r="G13" s="348">
        <f t="shared" si="0"/>
        <v>27.774999999999999</v>
      </c>
      <c r="H13" s="349">
        <f t="shared" si="0"/>
        <v>237.005</v>
      </c>
      <c r="I13" s="350">
        <f t="shared" si="0"/>
        <v>0.1133</v>
      </c>
      <c r="J13" s="351">
        <f t="shared" si="0"/>
        <v>0.93084999999999996</v>
      </c>
    </row>
    <row r="14" spans="1:10">
      <c r="A14" s="221">
        <v>0.16</v>
      </c>
      <c r="B14" s="21">
        <v>-15.62</v>
      </c>
      <c r="C14" s="224">
        <v>7.4350000000000002E-4</v>
      </c>
      <c r="D14" s="228">
        <v>0.1229</v>
      </c>
      <c r="E14" s="36">
        <v>29.66</v>
      </c>
      <c r="F14" s="51">
        <v>218.32</v>
      </c>
      <c r="G14" s="18">
        <v>29.78</v>
      </c>
      <c r="H14" s="234">
        <v>237.97</v>
      </c>
      <c r="I14" s="56">
        <v>0.1211</v>
      </c>
      <c r="J14" s="57">
        <v>0.92949999999999999</v>
      </c>
    </row>
    <row r="15" spans="1:10">
      <c r="A15" s="221">
        <v>0.18</v>
      </c>
      <c r="B15" s="21">
        <v>-12.73</v>
      </c>
      <c r="C15" s="224">
        <v>7.4850000000000003E-4</v>
      </c>
      <c r="D15" s="228">
        <v>0.10979999999999999</v>
      </c>
      <c r="E15" s="36">
        <v>33.31</v>
      </c>
      <c r="F15" s="51">
        <v>219.94</v>
      </c>
      <c r="G15" s="18">
        <v>33.450000000000003</v>
      </c>
      <c r="H15" s="234">
        <v>239.71</v>
      </c>
      <c r="I15" s="56">
        <v>0.13519999999999999</v>
      </c>
      <c r="J15" s="57">
        <v>0.92730000000000001</v>
      </c>
    </row>
    <row r="16" spans="1:10">
      <c r="A16" s="221">
        <v>0.2</v>
      </c>
      <c r="B16" s="21">
        <v>-10.09</v>
      </c>
      <c r="C16" s="224">
        <v>7.5319999999999998E-4</v>
      </c>
      <c r="D16" s="228">
        <v>9.9299999999999999E-2</v>
      </c>
      <c r="E16" s="36">
        <v>36.69</v>
      </c>
      <c r="F16" s="51">
        <v>221.43</v>
      </c>
      <c r="G16" s="18">
        <v>36.840000000000003</v>
      </c>
      <c r="H16" s="234">
        <v>241.3</v>
      </c>
      <c r="I16" s="56">
        <v>0.14810000000000001</v>
      </c>
      <c r="J16" s="57">
        <v>0.92530000000000001</v>
      </c>
    </row>
    <row r="17" spans="1:10">
      <c r="A17" s="221">
        <v>0.24</v>
      </c>
      <c r="B17" s="21">
        <v>-5.37</v>
      </c>
      <c r="C17" s="224">
        <v>7.6179999999999998E-4</v>
      </c>
      <c r="D17" s="228">
        <v>8.3400000000000002E-2</v>
      </c>
      <c r="E17" s="36">
        <v>42.77</v>
      </c>
      <c r="F17" s="51">
        <v>224.07</v>
      </c>
      <c r="G17" s="18">
        <v>42.95</v>
      </c>
      <c r="H17" s="234">
        <v>244.09</v>
      </c>
      <c r="I17" s="56">
        <v>0.17100000000000001</v>
      </c>
      <c r="J17" s="57">
        <v>0.92220000000000002</v>
      </c>
    </row>
    <row r="18" spans="1:10">
      <c r="A18" s="221">
        <v>0.28000000000000003</v>
      </c>
      <c r="B18" s="21">
        <v>-1.23</v>
      </c>
      <c r="C18" s="224">
        <v>7.6970000000000001E-4</v>
      </c>
      <c r="D18" s="228">
        <v>7.1900000000000006E-2</v>
      </c>
      <c r="E18" s="36">
        <v>48.18</v>
      </c>
      <c r="F18" s="51">
        <v>226.38</v>
      </c>
      <c r="G18" s="18">
        <v>48.39</v>
      </c>
      <c r="H18" s="234">
        <v>246.52</v>
      </c>
      <c r="I18" s="56">
        <v>0.19109999999999999</v>
      </c>
      <c r="J18" s="57">
        <v>0.91969999999999996</v>
      </c>
    </row>
    <row r="19" spans="1:10">
      <c r="A19" s="221" t="s">
        <v>0</v>
      </c>
      <c r="B19" s="21" t="s">
        <v>0</v>
      </c>
      <c r="C19" s="224" t="s">
        <v>0</v>
      </c>
      <c r="D19" s="228" t="s">
        <v>0</v>
      </c>
      <c r="E19" s="36" t="s">
        <v>0</v>
      </c>
      <c r="F19" s="51" t="s">
        <v>0</v>
      </c>
      <c r="G19" s="18" t="s">
        <v>0</v>
      </c>
      <c r="H19" s="234" t="s">
        <v>0</v>
      </c>
      <c r="I19" s="56" t="s">
        <v>0</v>
      </c>
      <c r="J19" s="57" t="s">
        <v>0</v>
      </c>
    </row>
    <row r="20" spans="1:10">
      <c r="A20" s="221">
        <v>0.32</v>
      </c>
      <c r="B20" s="21">
        <v>2.48</v>
      </c>
      <c r="C20" s="224">
        <v>7.7700000000000002E-4</v>
      </c>
      <c r="D20" s="228">
        <v>6.3200000000000006E-2</v>
      </c>
      <c r="E20" s="36">
        <v>53.06</v>
      </c>
      <c r="F20" s="51">
        <v>228.43</v>
      </c>
      <c r="G20" s="18">
        <v>53.31</v>
      </c>
      <c r="H20" s="234">
        <v>248.66</v>
      </c>
      <c r="I20" s="56">
        <v>0.2089</v>
      </c>
      <c r="J20" s="57">
        <v>0.91769999999999996</v>
      </c>
    </row>
    <row r="21" spans="1:10">
      <c r="A21" s="221">
        <v>0.36</v>
      </c>
      <c r="B21" s="21">
        <v>5.84</v>
      </c>
      <c r="C21" s="224">
        <v>7.8390000000000003E-4</v>
      </c>
      <c r="D21" s="228">
        <v>5.6399999999999999E-2</v>
      </c>
      <c r="E21" s="36">
        <v>57.54</v>
      </c>
      <c r="F21" s="51">
        <v>230.28</v>
      </c>
      <c r="G21" s="18">
        <v>57.82</v>
      </c>
      <c r="H21" s="234">
        <v>250.58</v>
      </c>
      <c r="I21" s="56">
        <v>0.22509999999999999</v>
      </c>
      <c r="J21" s="57">
        <v>0.91600000000000004</v>
      </c>
    </row>
    <row r="22" spans="1:10">
      <c r="A22" s="221">
        <v>0.4</v>
      </c>
      <c r="B22" s="21">
        <v>8.93</v>
      </c>
      <c r="C22" s="224">
        <v>7.9040000000000002E-4</v>
      </c>
      <c r="D22" s="228">
        <v>5.0900000000000001E-2</v>
      </c>
      <c r="E22" s="36">
        <v>61.69</v>
      </c>
      <c r="F22" s="51">
        <v>231.97</v>
      </c>
      <c r="G22" s="18">
        <v>62</v>
      </c>
      <c r="H22" s="234">
        <v>252.32</v>
      </c>
      <c r="I22" s="56">
        <v>0.2399</v>
      </c>
      <c r="J22" s="57">
        <v>0.91449999999999998</v>
      </c>
    </row>
    <row r="23" spans="1:10">
      <c r="A23" s="221">
        <v>0.5</v>
      </c>
      <c r="B23" s="21">
        <v>15.74</v>
      </c>
      <c r="C23" s="224">
        <v>8.0559999999999996E-4</v>
      </c>
      <c r="D23" s="228">
        <v>4.0899999999999999E-2</v>
      </c>
      <c r="E23" s="36">
        <v>70.930000000000007</v>
      </c>
      <c r="F23" s="51">
        <v>235.64</v>
      </c>
      <c r="G23" s="18">
        <v>71.33</v>
      </c>
      <c r="H23" s="234">
        <v>256.07</v>
      </c>
      <c r="I23" s="56">
        <v>0.27229999999999999</v>
      </c>
      <c r="J23" s="57">
        <v>0.91169999999999995</v>
      </c>
    </row>
    <row r="24" spans="1:10">
      <c r="A24" s="221">
        <v>0.6</v>
      </c>
      <c r="B24" s="21">
        <v>21.58</v>
      </c>
      <c r="C24" s="224">
        <v>8.1959999999999997E-4</v>
      </c>
      <c r="D24" s="228">
        <v>3.4099999999999998E-2</v>
      </c>
      <c r="E24" s="36">
        <v>78.989999999999995</v>
      </c>
      <c r="F24" s="51">
        <v>238.74</v>
      </c>
      <c r="G24" s="18">
        <v>79.48</v>
      </c>
      <c r="H24" s="234">
        <v>259.19</v>
      </c>
      <c r="I24" s="56">
        <v>0.2999</v>
      </c>
      <c r="J24" s="57">
        <v>0.90969999999999995</v>
      </c>
    </row>
    <row r="25" spans="1:10">
      <c r="A25" s="221" t="s">
        <v>0</v>
      </c>
      <c r="B25" s="21" t="s">
        <v>0</v>
      </c>
      <c r="C25" s="224" t="s">
        <v>0</v>
      </c>
      <c r="D25" s="228" t="s">
        <v>0</v>
      </c>
      <c r="E25" s="36" t="s">
        <v>0</v>
      </c>
      <c r="F25" s="51" t="s">
        <v>0</v>
      </c>
      <c r="G25" s="18" t="s">
        <v>0</v>
      </c>
      <c r="H25" s="234" t="s">
        <v>0</v>
      </c>
      <c r="I25" s="56" t="s">
        <v>0</v>
      </c>
      <c r="J25" s="57" t="s">
        <v>0</v>
      </c>
    </row>
    <row r="26" spans="1:10">
      <c r="A26" s="221">
        <v>0.7</v>
      </c>
      <c r="B26" s="21">
        <v>26.72</v>
      </c>
      <c r="C26" s="224">
        <v>8.3279999999999997E-4</v>
      </c>
      <c r="D26" s="228">
        <v>2.92E-2</v>
      </c>
      <c r="E26" s="36">
        <v>86.19</v>
      </c>
      <c r="F26" s="51">
        <v>241.42</v>
      </c>
      <c r="G26" s="18">
        <v>86.78</v>
      </c>
      <c r="H26" s="234">
        <v>261.85000000000002</v>
      </c>
      <c r="I26" s="56">
        <v>0.32419999999999999</v>
      </c>
      <c r="J26" s="57">
        <v>0.90800000000000003</v>
      </c>
    </row>
    <row r="27" spans="1:10">
      <c r="A27" s="221">
        <v>0.8</v>
      </c>
      <c r="B27" s="21">
        <v>31.33</v>
      </c>
      <c r="C27" s="224">
        <v>8.4539999999999995E-4</v>
      </c>
      <c r="D27" s="228">
        <v>2.5499999999999998E-2</v>
      </c>
      <c r="E27" s="36">
        <v>92.75</v>
      </c>
      <c r="F27" s="51">
        <v>243.78</v>
      </c>
      <c r="G27" s="18">
        <v>93.42</v>
      </c>
      <c r="H27" s="234">
        <v>264.14999999999998</v>
      </c>
      <c r="I27" s="56">
        <v>0.34589999999999999</v>
      </c>
      <c r="J27" s="57">
        <v>0.90659999999999996</v>
      </c>
    </row>
    <row r="28" spans="1:10">
      <c r="A28" s="221">
        <v>0.9</v>
      </c>
      <c r="B28" s="21">
        <v>35.53</v>
      </c>
      <c r="C28" s="224">
        <v>8.5760000000000003E-4</v>
      </c>
      <c r="D28" s="228">
        <v>2.2599999999999999E-2</v>
      </c>
      <c r="E28" s="36">
        <v>98.79</v>
      </c>
      <c r="F28" s="51">
        <v>245.88</v>
      </c>
      <c r="G28" s="18">
        <v>99.56</v>
      </c>
      <c r="H28" s="234">
        <v>266.18</v>
      </c>
      <c r="I28" s="56">
        <v>0.36559999999999998</v>
      </c>
      <c r="J28" s="57">
        <v>0.90539999999999998</v>
      </c>
    </row>
    <row r="29" spans="1:10">
      <c r="A29" s="221">
        <v>1</v>
      </c>
      <c r="B29" s="21">
        <v>39.39</v>
      </c>
      <c r="C29" s="224">
        <v>8.6950000000000005E-4</v>
      </c>
      <c r="D29" s="228">
        <v>2.0199999999999999E-2</v>
      </c>
      <c r="E29" s="36">
        <v>104.42</v>
      </c>
      <c r="F29" s="51">
        <v>247.77</v>
      </c>
      <c r="G29" s="18">
        <v>105.29</v>
      </c>
      <c r="H29" s="234">
        <v>267.97000000000003</v>
      </c>
      <c r="I29" s="56">
        <v>0.38379999999999997</v>
      </c>
      <c r="J29" s="57">
        <v>0.90429999999999999</v>
      </c>
    </row>
    <row r="30" spans="1:10">
      <c r="A30" s="221">
        <v>1.2</v>
      </c>
      <c r="B30" s="21">
        <v>46.32</v>
      </c>
      <c r="C30" s="224">
        <v>8.9280000000000002E-4</v>
      </c>
      <c r="D30" s="228">
        <v>1.66E-2</v>
      </c>
      <c r="E30" s="36">
        <v>114.69</v>
      </c>
      <c r="F30" s="51">
        <v>251.03</v>
      </c>
      <c r="G30" s="18">
        <v>115.76</v>
      </c>
      <c r="H30" s="234">
        <v>270.99</v>
      </c>
      <c r="I30" s="56">
        <v>0.41639999999999999</v>
      </c>
      <c r="J30" s="57">
        <v>0.90229999999999999</v>
      </c>
    </row>
    <row r="31" spans="1:10">
      <c r="A31" s="221" t="s">
        <v>0</v>
      </c>
      <c r="B31" s="21" t="s">
        <v>0</v>
      </c>
      <c r="C31" s="224" t="s">
        <v>0</v>
      </c>
      <c r="D31" s="228" t="s">
        <v>0</v>
      </c>
      <c r="E31" s="36" t="s">
        <v>0</v>
      </c>
      <c r="F31" s="51" t="s">
        <v>0</v>
      </c>
      <c r="G31" s="18" t="s">
        <v>0</v>
      </c>
      <c r="H31" s="234" t="s">
        <v>0</v>
      </c>
      <c r="I31" s="56" t="s">
        <v>0</v>
      </c>
      <c r="J31" s="57" t="s">
        <v>0</v>
      </c>
    </row>
    <row r="32" spans="1:10">
      <c r="A32" s="221">
        <v>1.4</v>
      </c>
      <c r="B32" s="21">
        <v>52.43</v>
      </c>
      <c r="C32" s="224">
        <v>9.1589999999999998E-4</v>
      </c>
      <c r="D32" s="228">
        <v>1.4E-2</v>
      </c>
      <c r="E32" s="36">
        <v>123.98</v>
      </c>
      <c r="F32" s="51">
        <v>253.74</v>
      </c>
      <c r="G32" s="18">
        <v>125.26</v>
      </c>
      <c r="H32" s="234">
        <v>273.39999999999998</v>
      </c>
      <c r="I32" s="56">
        <v>0.44529999999999997</v>
      </c>
      <c r="J32" s="57">
        <v>0.90029999999999999</v>
      </c>
    </row>
    <row r="33" spans="1:10">
      <c r="A33" s="221">
        <v>1.6</v>
      </c>
      <c r="B33" s="21">
        <v>57.92</v>
      </c>
      <c r="C33" s="224">
        <v>9.3919999999999995E-4</v>
      </c>
      <c r="D33" s="228">
        <v>1.21E-2</v>
      </c>
      <c r="E33" s="36">
        <v>132.52000000000001</v>
      </c>
      <c r="F33" s="51">
        <v>256</v>
      </c>
      <c r="G33" s="18">
        <v>134.02000000000001</v>
      </c>
      <c r="H33" s="234">
        <v>275.33</v>
      </c>
      <c r="I33" s="56">
        <v>0.47139999999999999</v>
      </c>
      <c r="J33" s="57">
        <v>0.8982</v>
      </c>
    </row>
    <row r="34" spans="1:10">
      <c r="A34" s="221">
        <v>1.8</v>
      </c>
      <c r="B34" s="21">
        <v>62.91</v>
      </c>
      <c r="C34" s="224">
        <v>9.6310000000000005E-4</v>
      </c>
      <c r="D34" s="228">
        <v>1.0500000000000001E-2</v>
      </c>
      <c r="E34" s="36">
        <v>140.49</v>
      </c>
      <c r="F34" s="51">
        <v>257.88</v>
      </c>
      <c r="G34" s="18">
        <v>142.22</v>
      </c>
      <c r="H34" s="234">
        <v>276.83</v>
      </c>
      <c r="I34" s="56">
        <v>0.49540000000000001</v>
      </c>
      <c r="J34" s="57">
        <v>0.89590000000000003</v>
      </c>
    </row>
    <row r="35" spans="1:10">
      <c r="A35" s="221">
        <v>2</v>
      </c>
      <c r="B35" s="21">
        <v>67.489999999999995</v>
      </c>
      <c r="C35" s="224">
        <v>9.8780000000000005E-4</v>
      </c>
      <c r="D35" s="228">
        <v>9.2999999999999992E-3</v>
      </c>
      <c r="E35" s="36">
        <v>148.02000000000001</v>
      </c>
      <c r="F35" s="51">
        <v>259.41000000000003</v>
      </c>
      <c r="G35" s="18">
        <v>149.99</v>
      </c>
      <c r="H35" s="234">
        <v>277.94</v>
      </c>
      <c r="I35" s="56">
        <v>0.51780000000000004</v>
      </c>
      <c r="J35" s="57">
        <v>0.89339999999999997</v>
      </c>
    </row>
    <row r="36" spans="1:10">
      <c r="A36" s="221">
        <v>2.5</v>
      </c>
      <c r="B36" s="21">
        <v>77.59</v>
      </c>
      <c r="C36" s="224">
        <v>1.0562E-3</v>
      </c>
      <c r="D36" s="228">
        <v>6.8999999999999999E-3</v>
      </c>
      <c r="E36" s="36">
        <v>165.48</v>
      </c>
      <c r="F36" s="51">
        <v>261.83999999999997</v>
      </c>
      <c r="G36" s="18">
        <v>168.12</v>
      </c>
      <c r="H36" s="234">
        <v>279.17</v>
      </c>
      <c r="I36" s="56">
        <v>0.56869999999999998</v>
      </c>
      <c r="J36" s="57">
        <v>0.88539999999999996</v>
      </c>
    </row>
    <row r="37" spans="1:10" ht="15.75" thickBot="1">
      <c r="A37" s="222">
        <v>3</v>
      </c>
      <c r="B37" s="26">
        <v>86.22</v>
      </c>
      <c r="C37" s="225">
        <v>1.1416E-3</v>
      </c>
      <c r="D37" s="229">
        <v>5.3E-3</v>
      </c>
      <c r="E37" s="54">
        <v>181.88</v>
      </c>
      <c r="F37" s="232">
        <v>262.16000000000003</v>
      </c>
      <c r="G37" s="119">
        <v>185.3</v>
      </c>
      <c r="H37" s="235">
        <v>278.01</v>
      </c>
      <c r="I37" s="164">
        <v>0.61560000000000004</v>
      </c>
      <c r="J37" s="58">
        <v>0.87350000000000005</v>
      </c>
    </row>
  </sheetData>
  <mergeCells count="4">
    <mergeCell ref="C3:D3"/>
    <mergeCell ref="E3:F3"/>
    <mergeCell ref="G3:H3"/>
    <mergeCell ref="I3:J3"/>
  </mergeCells>
  <phoneticPr fontId="14" type="noConversion"/>
  <printOptions horizontalCentered="1" verticalCentered="1"/>
  <pageMargins left="0.31496062992125984" right="0.31496062992125984" top="0.15748031496062992" bottom="0.15748031496062992" header="0" footer="0"/>
  <pageSetup paperSize="9" scale="78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>
  <sheetPr enableFormatConditionsCalculation="0">
    <pageSetUpPr fitToPage="1"/>
  </sheetPr>
  <dimension ref="A1:K52"/>
  <sheetViews>
    <sheetView workbookViewId="0">
      <selection activeCell="M17" sqref="M17"/>
    </sheetView>
  </sheetViews>
  <sheetFormatPr defaultColWidth="8.85546875" defaultRowHeight="15"/>
  <cols>
    <col min="1" max="1" width="13.42578125" style="1" bestFit="1" customWidth="1"/>
    <col min="2" max="2" width="9.85546875" style="239" bestFit="1" customWidth="1"/>
    <col min="3" max="3" width="12" style="1" bestFit="1" customWidth="1"/>
    <col min="4" max="4" width="12.42578125" style="1" bestFit="1" customWidth="1"/>
    <col min="5" max="5" width="12" style="1" bestFit="1" customWidth="1"/>
    <col min="6" max="6" width="12.42578125" style="1" bestFit="1" customWidth="1"/>
    <col min="7" max="7" width="12" style="1" bestFit="1" customWidth="1"/>
    <col min="8" max="8" width="12.42578125" style="1" bestFit="1" customWidth="1"/>
    <col min="9" max="9" width="12" style="1" bestFit="1" customWidth="1"/>
    <col min="10" max="10" width="12.42578125" style="1" bestFit="1" customWidth="1"/>
  </cols>
  <sheetData>
    <row r="1" spans="1:11">
      <c r="A1" s="11" t="s">
        <v>84</v>
      </c>
    </row>
    <row r="2" spans="1:11" ht="15.75" thickBot="1"/>
    <row r="3" spans="1:11">
      <c r="A3" s="214"/>
      <c r="B3" s="81"/>
      <c r="C3" s="355" t="s">
        <v>11</v>
      </c>
      <c r="D3" s="355"/>
      <c r="E3" s="353" t="s">
        <v>13</v>
      </c>
      <c r="F3" s="354"/>
      <c r="G3" s="355" t="s">
        <v>26</v>
      </c>
      <c r="H3" s="355"/>
      <c r="I3" s="353" t="s">
        <v>27</v>
      </c>
      <c r="J3" s="354"/>
    </row>
    <row r="4" spans="1:11">
      <c r="A4" s="49" t="s">
        <v>2</v>
      </c>
      <c r="B4" s="48" t="s">
        <v>1</v>
      </c>
      <c r="C4" s="115" t="s">
        <v>7</v>
      </c>
      <c r="D4" s="62" t="s">
        <v>9</v>
      </c>
      <c r="E4" s="59" t="s">
        <v>7</v>
      </c>
      <c r="F4" s="50" t="s">
        <v>9</v>
      </c>
      <c r="G4" s="115" t="s">
        <v>7</v>
      </c>
      <c r="H4" s="62" t="s">
        <v>9</v>
      </c>
      <c r="I4" s="59" t="s">
        <v>7</v>
      </c>
      <c r="J4" s="50" t="s">
        <v>9</v>
      </c>
    </row>
    <row r="5" spans="1:11" ht="15.75" thickBot="1">
      <c r="A5" s="49"/>
      <c r="B5" s="48" t="s">
        <v>3</v>
      </c>
      <c r="C5" s="115" t="s">
        <v>8</v>
      </c>
      <c r="D5" s="62" t="s">
        <v>10</v>
      </c>
      <c r="E5" s="59" t="s">
        <v>8</v>
      </c>
      <c r="F5" s="50" t="s">
        <v>10</v>
      </c>
      <c r="G5" s="115" t="s">
        <v>8</v>
      </c>
      <c r="H5" s="62" t="s">
        <v>10</v>
      </c>
      <c r="I5" s="59" t="s">
        <v>8</v>
      </c>
      <c r="J5" s="50" t="s">
        <v>10</v>
      </c>
    </row>
    <row r="6" spans="1:11" ht="18">
      <c r="A6" s="210" t="s">
        <v>30</v>
      </c>
      <c r="B6" s="19" t="s">
        <v>29</v>
      </c>
      <c r="C6" s="126" t="s">
        <v>16</v>
      </c>
      <c r="D6" s="127" t="s">
        <v>17</v>
      </c>
      <c r="E6" s="27" t="s">
        <v>18</v>
      </c>
      <c r="F6" s="28" t="s">
        <v>19</v>
      </c>
      <c r="G6" s="126" t="s">
        <v>20</v>
      </c>
      <c r="H6" s="127" t="s">
        <v>21</v>
      </c>
      <c r="I6" s="27" t="s">
        <v>22</v>
      </c>
      <c r="J6" s="28" t="s">
        <v>23</v>
      </c>
    </row>
    <row r="7" spans="1:11" ht="18" thickBot="1">
      <c r="A7" s="158" t="s">
        <v>6</v>
      </c>
      <c r="B7" s="78" t="s">
        <v>14</v>
      </c>
      <c r="C7" s="159" t="s">
        <v>24</v>
      </c>
      <c r="D7" s="162" t="s">
        <v>24</v>
      </c>
      <c r="E7" s="79" t="s">
        <v>12</v>
      </c>
      <c r="F7" s="80" t="s">
        <v>12</v>
      </c>
      <c r="G7" s="159" t="s">
        <v>12</v>
      </c>
      <c r="H7" s="162" t="s">
        <v>12</v>
      </c>
      <c r="I7" s="79" t="s">
        <v>25</v>
      </c>
      <c r="J7" s="80" t="s">
        <v>25</v>
      </c>
    </row>
    <row r="8" spans="1:11">
      <c r="A8" s="197">
        <v>-40</v>
      </c>
      <c r="B8" s="244">
        <v>5.1639999999999998E-2</v>
      </c>
      <c r="C8" s="199">
        <v>7.0549999999999996E-4</v>
      </c>
      <c r="D8" s="247">
        <v>0.3569</v>
      </c>
      <c r="E8" s="198">
        <v>-0.04</v>
      </c>
      <c r="F8" s="248">
        <v>204.45</v>
      </c>
      <c r="G8" s="216">
        <v>0</v>
      </c>
      <c r="H8" s="231">
        <v>222.88</v>
      </c>
      <c r="I8" s="249">
        <v>0</v>
      </c>
      <c r="J8" s="217">
        <v>0.95599999999999996</v>
      </c>
    </row>
    <row r="9" spans="1:11">
      <c r="A9" s="101">
        <v>-36</v>
      </c>
      <c r="B9" s="245">
        <v>6.3320000000000001E-2</v>
      </c>
      <c r="C9" s="204">
        <v>7.113E-4</v>
      </c>
      <c r="D9" s="120">
        <v>0.29470000000000002</v>
      </c>
      <c r="E9" s="179">
        <v>4.68</v>
      </c>
      <c r="F9" s="108">
        <v>206.73</v>
      </c>
      <c r="G9" s="36">
        <v>4.7300000000000004</v>
      </c>
      <c r="H9" s="51">
        <v>225.4</v>
      </c>
      <c r="I9" s="55">
        <v>2.01E-2</v>
      </c>
      <c r="J9" s="57">
        <v>0.9506</v>
      </c>
    </row>
    <row r="10" spans="1:11">
      <c r="A10" s="101">
        <v>-32</v>
      </c>
      <c r="B10" s="245">
        <v>7.7039999999999997E-2</v>
      </c>
      <c r="C10" s="204">
        <v>7.1719999999999998E-4</v>
      </c>
      <c r="D10" s="120">
        <v>0.24510000000000001</v>
      </c>
      <c r="E10" s="179">
        <v>9.4700000000000006</v>
      </c>
      <c r="F10" s="108">
        <v>209.01</v>
      </c>
      <c r="G10" s="36">
        <v>9.52</v>
      </c>
      <c r="H10" s="51">
        <v>227.9</v>
      </c>
      <c r="I10" s="55">
        <v>4.0099999999999997E-2</v>
      </c>
      <c r="J10" s="57">
        <v>0.9456</v>
      </c>
    </row>
    <row r="11" spans="1:11">
      <c r="A11" s="101">
        <v>-28</v>
      </c>
      <c r="B11" s="245">
        <v>9.3049999999999994E-2</v>
      </c>
      <c r="C11" s="204">
        <v>7.2329999999999996E-4</v>
      </c>
      <c r="D11" s="120">
        <v>0.20519999999999999</v>
      </c>
      <c r="E11" s="179">
        <v>14.31</v>
      </c>
      <c r="F11" s="108">
        <v>211.29</v>
      </c>
      <c r="G11" s="36">
        <v>14.37</v>
      </c>
      <c r="H11" s="51">
        <v>230.38</v>
      </c>
      <c r="I11" s="55">
        <v>0.06</v>
      </c>
      <c r="J11" s="57">
        <v>0.94110000000000005</v>
      </c>
    </row>
    <row r="12" spans="1:11">
      <c r="A12" s="243">
        <v>-26</v>
      </c>
      <c r="B12" s="245">
        <v>0.10199</v>
      </c>
      <c r="C12" s="204">
        <v>7.2650000000000004E-4</v>
      </c>
      <c r="D12" s="120">
        <v>0.18820000000000001</v>
      </c>
      <c r="E12" s="179">
        <v>16.75</v>
      </c>
      <c r="F12" s="108">
        <v>212.43</v>
      </c>
      <c r="G12" s="36">
        <v>16.82</v>
      </c>
      <c r="H12" s="51">
        <v>231.62</v>
      </c>
      <c r="I12" s="55">
        <v>6.9900000000000004E-2</v>
      </c>
      <c r="J12" s="57">
        <v>0.93899999999999995</v>
      </c>
    </row>
    <row r="13" spans="1:11">
      <c r="A13" s="101"/>
      <c r="B13" s="245"/>
      <c r="C13" s="95"/>
      <c r="D13" s="120"/>
      <c r="E13" s="179"/>
      <c r="F13" s="108"/>
      <c r="G13" s="95"/>
      <c r="H13" s="120"/>
      <c r="I13" s="179"/>
      <c r="J13" s="120"/>
    </row>
    <row r="14" spans="1:11">
      <c r="A14" s="101">
        <v>-24</v>
      </c>
      <c r="B14" s="245">
        <v>0.1116</v>
      </c>
      <c r="C14" s="204">
        <v>7.2959999999999995E-4</v>
      </c>
      <c r="D14" s="57">
        <v>0.17280000000000001</v>
      </c>
      <c r="E14" s="18">
        <v>19.21</v>
      </c>
      <c r="F14" s="234">
        <v>213.57</v>
      </c>
      <c r="G14" s="36">
        <v>19.29</v>
      </c>
      <c r="H14" s="51">
        <v>232.85</v>
      </c>
      <c r="I14" s="55">
        <v>7.9799999999999996E-2</v>
      </c>
      <c r="J14" s="57">
        <v>0.93700000000000006</v>
      </c>
      <c r="K14" t="s">
        <v>82</v>
      </c>
    </row>
    <row r="15" spans="1:11">
      <c r="A15" s="101">
        <v>-22</v>
      </c>
      <c r="B15" s="245">
        <v>0.12192</v>
      </c>
      <c r="C15" s="204">
        <v>7.3280000000000003E-4</v>
      </c>
      <c r="D15" s="57">
        <v>0.159</v>
      </c>
      <c r="E15" s="18">
        <v>21.68</v>
      </c>
      <c r="F15" s="234">
        <v>214.7</v>
      </c>
      <c r="G15" s="36">
        <v>21.77</v>
      </c>
      <c r="H15" s="51">
        <v>234.08</v>
      </c>
      <c r="I15" s="55">
        <v>8.9700000000000002E-2</v>
      </c>
      <c r="J15" s="57">
        <v>0.93510000000000004</v>
      </c>
      <c r="K15" t="s">
        <v>82</v>
      </c>
    </row>
    <row r="16" spans="1:11">
      <c r="A16" s="101">
        <v>-20</v>
      </c>
      <c r="B16" s="245">
        <v>0.13299</v>
      </c>
      <c r="C16" s="204">
        <v>7.3609999999999995E-4</v>
      </c>
      <c r="D16" s="57">
        <v>0.1464</v>
      </c>
      <c r="E16" s="18">
        <v>24.17</v>
      </c>
      <c r="F16" s="234">
        <v>215.84</v>
      </c>
      <c r="G16" s="36">
        <v>24.26</v>
      </c>
      <c r="H16" s="51">
        <v>235.31</v>
      </c>
      <c r="I16" s="55">
        <v>9.9599999999999994E-2</v>
      </c>
      <c r="J16" s="57">
        <v>0.93320000000000003</v>
      </c>
      <c r="K16" t="s">
        <v>82</v>
      </c>
    </row>
    <row r="17" spans="1:11">
      <c r="A17" s="101">
        <v>-18</v>
      </c>
      <c r="B17" s="245">
        <v>0.14482999999999999</v>
      </c>
      <c r="C17" s="204">
        <v>7.3950000000000003E-4</v>
      </c>
      <c r="D17" s="57">
        <v>0.13500000000000001</v>
      </c>
      <c r="E17" s="18">
        <v>26.67</v>
      </c>
      <c r="F17" s="234">
        <v>216.97</v>
      </c>
      <c r="G17" s="36">
        <v>26.77</v>
      </c>
      <c r="H17" s="51">
        <v>236.53</v>
      </c>
      <c r="I17" s="55">
        <v>0.1094</v>
      </c>
      <c r="J17" s="57">
        <v>0.93149999999999999</v>
      </c>
      <c r="K17" t="s">
        <v>82</v>
      </c>
    </row>
    <row r="18" spans="1:11">
      <c r="A18" s="101">
        <v>-16</v>
      </c>
      <c r="B18" s="245">
        <v>0.15748000000000001</v>
      </c>
      <c r="C18" s="204">
        <v>7.4279999999999995E-4</v>
      </c>
      <c r="D18" s="57">
        <v>0.12470000000000001</v>
      </c>
      <c r="E18" s="18">
        <v>29.18</v>
      </c>
      <c r="F18" s="234">
        <v>218.1</v>
      </c>
      <c r="G18" s="36">
        <v>29.3</v>
      </c>
      <c r="H18" s="51">
        <v>237.74</v>
      </c>
      <c r="I18" s="55">
        <v>0.1192</v>
      </c>
      <c r="J18" s="57">
        <v>0.92979999999999996</v>
      </c>
      <c r="K18" t="s">
        <v>82</v>
      </c>
    </row>
    <row r="19" spans="1:11">
      <c r="A19" s="101" t="s">
        <v>0</v>
      </c>
      <c r="B19" s="245" t="s">
        <v>0</v>
      </c>
      <c r="C19" s="204" t="s">
        <v>0</v>
      </c>
      <c r="D19" s="57" t="s">
        <v>0</v>
      </c>
      <c r="E19" s="18" t="s">
        <v>0</v>
      </c>
      <c r="F19" s="234" t="s">
        <v>0</v>
      </c>
      <c r="G19" s="36" t="s">
        <v>0</v>
      </c>
      <c r="H19" s="51" t="s">
        <v>0</v>
      </c>
      <c r="I19" s="55" t="s">
        <v>0</v>
      </c>
      <c r="J19" s="57" t="s">
        <v>0</v>
      </c>
    </row>
    <row r="20" spans="1:11">
      <c r="A20" s="101">
        <v>-12</v>
      </c>
      <c r="B20" s="245">
        <v>0.18540000000000001</v>
      </c>
      <c r="C20" s="204">
        <v>7.4980000000000001E-4</v>
      </c>
      <c r="D20" s="57">
        <v>0.10680000000000001</v>
      </c>
      <c r="E20" s="18">
        <v>34.25</v>
      </c>
      <c r="F20" s="234">
        <v>220.36</v>
      </c>
      <c r="G20" s="36">
        <v>34.39</v>
      </c>
      <c r="H20" s="51">
        <v>240.15</v>
      </c>
      <c r="I20" s="55">
        <v>0.13880000000000001</v>
      </c>
      <c r="J20" s="57">
        <v>0.92669999999999997</v>
      </c>
      <c r="K20" t="s">
        <v>82</v>
      </c>
    </row>
    <row r="21" spans="1:11">
      <c r="A21" s="101">
        <v>-8</v>
      </c>
      <c r="B21" s="245">
        <v>0.21704000000000001</v>
      </c>
      <c r="C21" s="204">
        <v>7.5690000000000002E-4</v>
      </c>
      <c r="D21" s="57">
        <v>9.1899999999999996E-2</v>
      </c>
      <c r="E21" s="18">
        <v>39.380000000000003</v>
      </c>
      <c r="F21" s="234">
        <v>222.6</v>
      </c>
      <c r="G21" s="36">
        <v>39.54</v>
      </c>
      <c r="H21" s="51">
        <v>242.54</v>
      </c>
      <c r="I21" s="55">
        <v>0.1583</v>
      </c>
      <c r="J21" s="57">
        <v>0.92390000000000005</v>
      </c>
      <c r="K21" t="s">
        <v>82</v>
      </c>
    </row>
    <row r="22" spans="1:11">
      <c r="A22" s="101">
        <v>-4</v>
      </c>
      <c r="B22" s="245">
        <v>0.25274000000000002</v>
      </c>
      <c r="C22" s="204">
        <v>7.6440000000000004E-4</v>
      </c>
      <c r="D22" s="57">
        <v>7.9399999999999998E-2</v>
      </c>
      <c r="E22" s="18">
        <v>44.56</v>
      </c>
      <c r="F22" s="234">
        <v>224.84</v>
      </c>
      <c r="G22" s="36">
        <v>44.75</v>
      </c>
      <c r="H22" s="51">
        <v>244.9</v>
      </c>
      <c r="I22" s="55">
        <v>0.1777</v>
      </c>
      <c r="J22" s="57">
        <v>0.92130000000000001</v>
      </c>
      <c r="K22" t="s">
        <v>82</v>
      </c>
    </row>
    <row r="23" spans="1:11">
      <c r="A23" s="101">
        <v>0</v>
      </c>
      <c r="B23" s="245">
        <v>0.29282000000000002</v>
      </c>
      <c r="C23" s="204">
        <v>7.7209999999999996E-4</v>
      </c>
      <c r="D23" s="57">
        <v>6.8900000000000003E-2</v>
      </c>
      <c r="E23" s="18">
        <v>49.79</v>
      </c>
      <c r="F23" s="234">
        <v>227.06</v>
      </c>
      <c r="G23" s="36">
        <v>50.02</v>
      </c>
      <c r="H23" s="51">
        <v>247.23</v>
      </c>
      <c r="I23" s="55">
        <v>0.19700000000000001</v>
      </c>
      <c r="J23" s="57">
        <v>0.91900000000000004</v>
      </c>
      <c r="K23" t="s">
        <v>82</v>
      </c>
    </row>
    <row r="24" spans="1:11">
      <c r="A24" s="101">
        <v>4</v>
      </c>
      <c r="B24" s="245">
        <v>0.33765000000000001</v>
      </c>
      <c r="C24" s="204">
        <v>7.8010000000000004E-4</v>
      </c>
      <c r="D24" s="57">
        <v>0.06</v>
      </c>
      <c r="E24" s="18">
        <v>55.08</v>
      </c>
      <c r="F24" s="234">
        <v>229.27</v>
      </c>
      <c r="G24" s="36">
        <v>55.35</v>
      </c>
      <c r="H24" s="51">
        <v>249.53</v>
      </c>
      <c r="I24" s="55">
        <v>0.2162</v>
      </c>
      <c r="J24" s="57">
        <v>0.91690000000000005</v>
      </c>
      <c r="K24" t="s">
        <v>82</v>
      </c>
    </row>
    <row r="25" spans="1:11">
      <c r="A25" s="101" t="s">
        <v>0</v>
      </c>
      <c r="B25" s="245" t="s">
        <v>0</v>
      </c>
      <c r="C25" s="204" t="s">
        <v>0</v>
      </c>
      <c r="D25" s="57" t="s">
        <v>0</v>
      </c>
      <c r="E25" s="18" t="s">
        <v>0</v>
      </c>
      <c r="F25" s="234" t="s">
        <v>0</v>
      </c>
      <c r="G25" s="36" t="s">
        <v>0</v>
      </c>
      <c r="H25" s="51" t="s">
        <v>0</v>
      </c>
      <c r="I25" s="55" t="s">
        <v>0</v>
      </c>
      <c r="J25" s="57" t="s">
        <v>0</v>
      </c>
    </row>
    <row r="26" spans="1:11">
      <c r="A26" s="101">
        <v>8</v>
      </c>
      <c r="B26" s="245">
        <v>0.38756000000000002</v>
      </c>
      <c r="C26" s="204">
        <v>7.8839999999999997E-4</v>
      </c>
      <c r="D26" s="57">
        <v>5.2499999999999998E-2</v>
      </c>
      <c r="E26" s="18">
        <v>60.43</v>
      </c>
      <c r="F26" s="234">
        <v>231.46</v>
      </c>
      <c r="G26" s="36">
        <v>60.73</v>
      </c>
      <c r="H26" s="51">
        <v>251.8</v>
      </c>
      <c r="I26" s="55">
        <v>0.2354</v>
      </c>
      <c r="J26" s="57">
        <v>0.91500000000000004</v>
      </c>
      <c r="K26" t="s">
        <v>82</v>
      </c>
    </row>
    <row r="27" spans="1:11">
      <c r="A27" s="101">
        <v>12</v>
      </c>
      <c r="B27" s="245">
        <v>0.44294</v>
      </c>
      <c r="C27" s="204">
        <v>7.9710000000000002E-4</v>
      </c>
      <c r="D27" s="57">
        <v>4.5999999999999999E-2</v>
      </c>
      <c r="E27" s="18">
        <v>65.83</v>
      </c>
      <c r="F27" s="234">
        <v>233.63</v>
      </c>
      <c r="G27" s="36">
        <v>66.180000000000007</v>
      </c>
      <c r="H27" s="51">
        <v>254.03</v>
      </c>
      <c r="I27" s="55">
        <v>0.2545</v>
      </c>
      <c r="J27" s="57">
        <v>0.91320000000000001</v>
      </c>
      <c r="K27" t="s">
        <v>82</v>
      </c>
    </row>
    <row r="28" spans="1:11">
      <c r="A28" s="101">
        <v>16</v>
      </c>
      <c r="B28" s="245">
        <v>0.50416000000000005</v>
      </c>
      <c r="C28" s="204">
        <v>8.0619999999999997E-4</v>
      </c>
      <c r="D28" s="57">
        <v>4.0500000000000001E-2</v>
      </c>
      <c r="E28" s="18">
        <v>71.290000000000006</v>
      </c>
      <c r="F28" s="234">
        <v>235.78</v>
      </c>
      <c r="G28" s="36">
        <v>71.69</v>
      </c>
      <c r="H28" s="51">
        <v>256.22000000000003</v>
      </c>
      <c r="I28" s="55">
        <v>0.27350000000000002</v>
      </c>
      <c r="J28" s="57">
        <v>0.91159999999999997</v>
      </c>
      <c r="K28" t="s">
        <v>82</v>
      </c>
    </row>
    <row r="29" spans="1:11">
      <c r="A29" s="101">
        <v>20</v>
      </c>
      <c r="B29" s="245">
        <v>0.5716</v>
      </c>
      <c r="C29" s="204">
        <v>8.1570000000000004E-4</v>
      </c>
      <c r="D29" s="57">
        <v>3.5799999999999998E-2</v>
      </c>
      <c r="E29" s="18">
        <v>76.8</v>
      </c>
      <c r="F29" s="234">
        <v>237.91</v>
      </c>
      <c r="G29" s="36">
        <v>77.260000000000005</v>
      </c>
      <c r="H29" s="51">
        <v>258.35000000000002</v>
      </c>
      <c r="I29" s="55">
        <v>0.29239999999999999</v>
      </c>
      <c r="J29" s="57">
        <v>0.91020000000000001</v>
      </c>
      <c r="K29" t="s">
        <v>82</v>
      </c>
    </row>
    <row r="30" spans="1:11">
      <c r="A30" s="101">
        <v>24</v>
      </c>
      <c r="B30" s="245">
        <v>0.64566000000000001</v>
      </c>
      <c r="C30" s="204">
        <v>8.2569999999999996E-4</v>
      </c>
      <c r="D30" s="57">
        <v>3.1699999999999999E-2</v>
      </c>
      <c r="E30" s="18">
        <v>82.37</v>
      </c>
      <c r="F30" s="234">
        <v>240.01</v>
      </c>
      <c r="G30" s="36">
        <v>82.9</v>
      </c>
      <c r="H30" s="51">
        <v>260.45</v>
      </c>
      <c r="I30" s="55">
        <v>0.31130000000000002</v>
      </c>
      <c r="J30" s="57">
        <v>0.90890000000000004</v>
      </c>
      <c r="K30" t="s">
        <v>82</v>
      </c>
    </row>
    <row r="31" spans="1:11">
      <c r="A31" s="101" t="s">
        <v>0</v>
      </c>
      <c r="B31" s="245" t="s">
        <v>0</v>
      </c>
      <c r="C31" s="204" t="s">
        <v>0</v>
      </c>
      <c r="D31" s="57" t="s">
        <v>0</v>
      </c>
      <c r="E31" s="18" t="s">
        <v>0</v>
      </c>
      <c r="F31" s="234" t="s">
        <v>0</v>
      </c>
      <c r="G31" s="36" t="s">
        <v>0</v>
      </c>
      <c r="H31" s="51" t="s">
        <v>0</v>
      </c>
      <c r="I31" s="55" t="s">
        <v>0</v>
      </c>
      <c r="J31" s="57" t="s">
        <v>0</v>
      </c>
    </row>
    <row r="32" spans="1:11">
      <c r="A32" s="101">
        <v>26</v>
      </c>
      <c r="B32" s="245">
        <v>0.68530000000000002</v>
      </c>
      <c r="C32" s="204">
        <v>8.3089999999999998E-4</v>
      </c>
      <c r="D32" s="57">
        <v>2.98E-2</v>
      </c>
      <c r="E32" s="18">
        <v>85.18</v>
      </c>
      <c r="F32" s="234">
        <v>241.05</v>
      </c>
      <c r="G32" s="36">
        <v>85.75</v>
      </c>
      <c r="H32" s="51">
        <v>261.48</v>
      </c>
      <c r="I32" s="55">
        <v>0.32079999999999997</v>
      </c>
      <c r="J32" s="57">
        <v>0.90820000000000001</v>
      </c>
      <c r="K32" t="s">
        <v>82</v>
      </c>
    </row>
    <row r="33" spans="1:11">
      <c r="A33" s="101">
        <v>28</v>
      </c>
      <c r="B33" s="245">
        <v>0.72675000000000001</v>
      </c>
      <c r="C33" s="204">
        <v>8.3620000000000005E-4</v>
      </c>
      <c r="D33" s="57">
        <v>2.81E-2</v>
      </c>
      <c r="E33" s="18">
        <v>88</v>
      </c>
      <c r="F33" s="234">
        <v>242.08</v>
      </c>
      <c r="G33" s="36">
        <v>88.61</v>
      </c>
      <c r="H33" s="51">
        <v>262.5</v>
      </c>
      <c r="I33" s="55">
        <v>0.33019999999999999</v>
      </c>
      <c r="J33" s="57">
        <v>0.90759999999999996</v>
      </c>
      <c r="K33" t="s">
        <v>82</v>
      </c>
    </row>
    <row r="34" spans="1:11">
      <c r="A34" s="101">
        <v>30</v>
      </c>
      <c r="B34" s="245">
        <v>0.77005999999999997</v>
      </c>
      <c r="C34" s="204">
        <v>8.4170000000000002E-4</v>
      </c>
      <c r="D34" s="57">
        <v>2.6499999999999999E-2</v>
      </c>
      <c r="E34" s="18">
        <v>90.84</v>
      </c>
      <c r="F34" s="234">
        <v>243.1</v>
      </c>
      <c r="G34" s="36">
        <v>91.49</v>
      </c>
      <c r="H34" s="51">
        <v>263.5</v>
      </c>
      <c r="I34" s="55">
        <v>0.33960000000000001</v>
      </c>
      <c r="J34" s="57">
        <v>0.90700000000000003</v>
      </c>
      <c r="K34" t="s">
        <v>82</v>
      </c>
    </row>
    <row r="35" spans="1:11">
      <c r="A35" s="101">
        <v>32</v>
      </c>
      <c r="B35" s="245">
        <v>0.81528</v>
      </c>
      <c r="C35" s="204">
        <v>8.4730000000000005E-4</v>
      </c>
      <c r="D35" s="57">
        <v>2.5000000000000001E-2</v>
      </c>
      <c r="E35" s="18">
        <v>93.7</v>
      </c>
      <c r="F35" s="234">
        <v>244.12</v>
      </c>
      <c r="G35" s="36">
        <v>94.39</v>
      </c>
      <c r="H35" s="51">
        <v>264.48</v>
      </c>
      <c r="I35" s="55">
        <v>0.34899999999999998</v>
      </c>
      <c r="J35" s="57">
        <v>0.90639999999999998</v>
      </c>
      <c r="K35" t="s">
        <v>82</v>
      </c>
    </row>
    <row r="36" spans="1:11">
      <c r="A36" s="101">
        <v>34</v>
      </c>
      <c r="B36" s="245">
        <v>0.86246999999999996</v>
      </c>
      <c r="C36" s="204">
        <v>8.5300000000000003E-4</v>
      </c>
      <c r="D36" s="57">
        <v>2.3599999999999999E-2</v>
      </c>
      <c r="E36" s="18">
        <v>96.58</v>
      </c>
      <c r="F36" s="234">
        <v>245.12</v>
      </c>
      <c r="G36" s="36">
        <v>97.31</v>
      </c>
      <c r="H36" s="51">
        <v>265.45</v>
      </c>
      <c r="I36" s="55">
        <v>0.3584</v>
      </c>
      <c r="J36" s="57">
        <v>0.90580000000000005</v>
      </c>
      <c r="K36" t="s">
        <v>82</v>
      </c>
    </row>
    <row r="37" spans="1:11">
      <c r="A37" s="101" t="s">
        <v>0</v>
      </c>
      <c r="B37" s="245" t="s">
        <v>0</v>
      </c>
      <c r="C37" s="204" t="s">
        <v>0</v>
      </c>
      <c r="D37" s="57" t="s">
        <v>0</v>
      </c>
      <c r="E37" s="18" t="s">
        <v>0</v>
      </c>
      <c r="F37" s="234" t="s">
        <v>0</v>
      </c>
      <c r="G37" s="36" t="s">
        <v>0</v>
      </c>
      <c r="H37" s="51" t="s">
        <v>0</v>
      </c>
      <c r="I37" s="55" t="s">
        <v>0</v>
      </c>
      <c r="J37" s="57" t="s">
        <v>0</v>
      </c>
    </row>
    <row r="38" spans="1:11">
      <c r="A38" s="101">
        <v>36</v>
      </c>
      <c r="B38" s="245">
        <v>0.91168000000000005</v>
      </c>
      <c r="C38" s="204">
        <v>8.5899999999999995E-4</v>
      </c>
      <c r="D38" s="57">
        <v>2.23E-2</v>
      </c>
      <c r="E38" s="18">
        <v>99.47</v>
      </c>
      <c r="F38" s="234">
        <v>246.11</v>
      </c>
      <c r="G38" s="36">
        <v>100.25</v>
      </c>
      <c r="H38" s="51">
        <v>266.39999999999998</v>
      </c>
      <c r="I38" s="55">
        <v>0.36780000000000002</v>
      </c>
      <c r="J38" s="57">
        <v>0.90529999999999999</v>
      </c>
      <c r="K38" t="s">
        <v>82</v>
      </c>
    </row>
    <row r="39" spans="1:11">
      <c r="A39" s="101">
        <v>38</v>
      </c>
      <c r="B39" s="245">
        <v>0.96297999999999995</v>
      </c>
      <c r="C39" s="204">
        <v>8.6510000000000005E-4</v>
      </c>
      <c r="D39" s="57">
        <v>2.1000000000000001E-2</v>
      </c>
      <c r="E39" s="18">
        <v>102.38</v>
      </c>
      <c r="F39" s="234">
        <v>247.09</v>
      </c>
      <c r="G39" s="36">
        <v>103.21</v>
      </c>
      <c r="H39" s="51">
        <v>267.33</v>
      </c>
      <c r="I39" s="55">
        <v>0.37719999999999998</v>
      </c>
      <c r="J39" s="57">
        <v>0.90469999999999995</v>
      </c>
      <c r="K39" t="s">
        <v>82</v>
      </c>
    </row>
    <row r="40" spans="1:11">
      <c r="A40" s="101">
        <v>40</v>
      </c>
      <c r="B40" s="245">
        <v>1.0164</v>
      </c>
      <c r="C40" s="204">
        <v>8.7140000000000004E-4</v>
      </c>
      <c r="D40" s="57">
        <v>1.9900000000000001E-2</v>
      </c>
      <c r="E40" s="18">
        <v>105.3</v>
      </c>
      <c r="F40" s="234">
        <v>248.06</v>
      </c>
      <c r="G40" s="36">
        <v>106.19</v>
      </c>
      <c r="H40" s="51">
        <v>268.24</v>
      </c>
      <c r="I40" s="55">
        <v>0.3866</v>
      </c>
      <c r="J40" s="57">
        <v>0.90410000000000001</v>
      </c>
      <c r="K40" t="s">
        <v>82</v>
      </c>
    </row>
    <row r="41" spans="1:11">
      <c r="A41" s="101">
        <v>42</v>
      </c>
      <c r="B41" s="245">
        <v>1.0720000000000001</v>
      </c>
      <c r="C41" s="204">
        <v>8.7799999999999998E-4</v>
      </c>
      <c r="D41" s="57">
        <v>1.8800000000000001E-2</v>
      </c>
      <c r="E41" s="18">
        <v>108.25</v>
      </c>
      <c r="F41" s="234">
        <v>249.02</v>
      </c>
      <c r="G41" s="36">
        <v>109.19</v>
      </c>
      <c r="H41" s="51">
        <v>269.14</v>
      </c>
      <c r="I41" s="55">
        <v>0.39600000000000002</v>
      </c>
      <c r="J41" s="57">
        <v>0.90349999999999997</v>
      </c>
      <c r="K41" t="s">
        <v>82</v>
      </c>
    </row>
    <row r="42" spans="1:11">
      <c r="A42" s="101">
        <v>44</v>
      </c>
      <c r="B42" s="245">
        <v>1.1298999999999999</v>
      </c>
      <c r="C42" s="204">
        <v>8.8469999999999998E-4</v>
      </c>
      <c r="D42" s="57">
        <v>1.77E-2</v>
      </c>
      <c r="E42" s="18">
        <v>111.22</v>
      </c>
      <c r="F42" s="234">
        <v>249.96</v>
      </c>
      <c r="G42" s="36">
        <v>112.22</v>
      </c>
      <c r="H42" s="51">
        <v>270.01</v>
      </c>
      <c r="I42" s="55">
        <v>0.40539999999999998</v>
      </c>
      <c r="J42" s="57">
        <v>0.90300000000000002</v>
      </c>
      <c r="K42" t="s">
        <v>82</v>
      </c>
    </row>
    <row r="43" spans="1:11">
      <c r="A43" s="101" t="s">
        <v>0</v>
      </c>
      <c r="B43" s="245" t="s">
        <v>0</v>
      </c>
      <c r="C43" s="204" t="s">
        <v>0</v>
      </c>
      <c r="D43" s="57" t="s">
        <v>0</v>
      </c>
      <c r="E43" s="18" t="s">
        <v>0</v>
      </c>
      <c r="F43" s="234" t="s">
        <v>0</v>
      </c>
      <c r="G43" s="36" t="s">
        <v>0</v>
      </c>
      <c r="H43" s="51" t="s">
        <v>0</v>
      </c>
      <c r="I43" s="55" t="s">
        <v>0</v>
      </c>
      <c r="J43" s="57" t="s">
        <v>0</v>
      </c>
    </row>
    <row r="44" spans="1:11">
      <c r="A44" s="101">
        <v>48</v>
      </c>
      <c r="B44" s="245">
        <v>1.2525999999999999</v>
      </c>
      <c r="C44" s="204">
        <v>8.989E-4</v>
      </c>
      <c r="D44" s="57">
        <v>1.5900000000000001E-2</v>
      </c>
      <c r="E44" s="18">
        <v>117.22</v>
      </c>
      <c r="F44" s="234">
        <v>251.79</v>
      </c>
      <c r="G44" s="36">
        <v>118.35</v>
      </c>
      <c r="H44" s="51">
        <v>271.68</v>
      </c>
      <c r="I44" s="55">
        <v>0.42430000000000001</v>
      </c>
      <c r="J44" s="57">
        <v>0.90169999999999995</v>
      </c>
      <c r="K44" t="s">
        <v>82</v>
      </c>
    </row>
    <row r="45" spans="1:11">
      <c r="A45" s="101">
        <v>52</v>
      </c>
      <c r="B45" s="245">
        <v>1.3851</v>
      </c>
      <c r="C45" s="204">
        <v>9.142E-4</v>
      </c>
      <c r="D45" s="57">
        <v>1.4200000000000001E-2</v>
      </c>
      <c r="E45" s="18">
        <v>123.31</v>
      </c>
      <c r="F45" s="234">
        <v>253.55</v>
      </c>
      <c r="G45" s="36">
        <v>124.58</v>
      </c>
      <c r="H45" s="51">
        <v>273.24</v>
      </c>
      <c r="I45" s="55">
        <v>0.44319999999999998</v>
      </c>
      <c r="J45" s="57">
        <v>0.90039999999999998</v>
      </c>
      <c r="K45" t="s">
        <v>82</v>
      </c>
    </row>
    <row r="46" spans="1:11">
      <c r="A46" s="101">
        <v>56</v>
      </c>
      <c r="B46" s="245">
        <v>1.5278</v>
      </c>
      <c r="C46" s="204">
        <v>9.3079999999999997E-4</v>
      </c>
      <c r="D46" s="57">
        <v>1.2699999999999999E-2</v>
      </c>
      <c r="E46" s="18">
        <v>129.51</v>
      </c>
      <c r="F46" s="234">
        <v>255.23</v>
      </c>
      <c r="G46" s="36">
        <v>130.93</v>
      </c>
      <c r="H46" s="51">
        <v>274.68</v>
      </c>
      <c r="I46" s="55">
        <v>0.4622</v>
      </c>
      <c r="J46" s="57">
        <v>0.89900000000000002</v>
      </c>
      <c r="K46" t="s">
        <v>82</v>
      </c>
    </row>
    <row r="47" spans="1:11">
      <c r="A47" s="101">
        <v>60</v>
      </c>
      <c r="B47" s="245">
        <v>1.6813</v>
      </c>
      <c r="C47" s="204">
        <v>9.4879999999999997E-4</v>
      </c>
      <c r="D47" s="57">
        <v>1.14E-2</v>
      </c>
      <c r="E47" s="18">
        <v>135.82</v>
      </c>
      <c r="F47" s="234">
        <v>256.81</v>
      </c>
      <c r="G47" s="36">
        <v>137.41999999999999</v>
      </c>
      <c r="H47" s="51">
        <v>275.99</v>
      </c>
      <c r="I47" s="55">
        <v>0.48139999999999999</v>
      </c>
      <c r="J47" s="57">
        <v>0.89729999999999999</v>
      </c>
      <c r="K47" t="s">
        <v>82</v>
      </c>
    </row>
    <row r="48" spans="1:11">
      <c r="A48" s="101" t="s">
        <v>0</v>
      </c>
      <c r="B48" s="245" t="s">
        <v>0</v>
      </c>
      <c r="C48" s="204" t="s">
        <v>0</v>
      </c>
      <c r="D48" s="57" t="s">
        <v>0</v>
      </c>
      <c r="E48" s="18" t="s">
        <v>0</v>
      </c>
      <c r="F48" s="234" t="s">
        <v>0</v>
      </c>
      <c r="G48" s="36" t="s">
        <v>0</v>
      </c>
      <c r="H48" s="51" t="s">
        <v>0</v>
      </c>
      <c r="I48" s="55" t="s">
        <v>0</v>
      </c>
      <c r="J48" s="57" t="s">
        <v>0</v>
      </c>
    </row>
    <row r="49" spans="1:11">
      <c r="A49" s="101">
        <v>70</v>
      </c>
      <c r="B49" s="245">
        <v>2.1162000000000001</v>
      </c>
      <c r="C49" s="204">
        <v>1.0027E-3</v>
      </c>
      <c r="D49" s="57">
        <v>8.6E-3</v>
      </c>
      <c r="E49" s="18">
        <v>152.22</v>
      </c>
      <c r="F49" s="234">
        <v>260.14999999999998</v>
      </c>
      <c r="G49" s="36">
        <v>154.34</v>
      </c>
      <c r="H49" s="51">
        <v>278.43</v>
      </c>
      <c r="I49" s="55">
        <v>0.5302</v>
      </c>
      <c r="J49" s="57">
        <v>0.89180000000000004</v>
      </c>
      <c r="K49" t="s">
        <v>82</v>
      </c>
    </row>
    <row r="50" spans="1:11">
      <c r="A50" s="101">
        <v>80</v>
      </c>
      <c r="B50" s="245">
        <v>2.6324000000000001</v>
      </c>
      <c r="C50" s="204">
        <v>1.0766E-3</v>
      </c>
      <c r="D50" s="57">
        <v>6.4000000000000003E-3</v>
      </c>
      <c r="E50" s="18">
        <v>169.88</v>
      </c>
      <c r="F50" s="234">
        <v>262.14</v>
      </c>
      <c r="G50" s="36">
        <v>172.71</v>
      </c>
      <c r="H50" s="51">
        <v>279.12</v>
      </c>
      <c r="I50" s="55">
        <v>0.58140000000000003</v>
      </c>
      <c r="J50" s="57">
        <v>0.88270000000000004</v>
      </c>
      <c r="K50" t="s">
        <v>82</v>
      </c>
    </row>
    <row r="51" spans="1:11">
      <c r="A51" s="101">
        <v>90</v>
      </c>
      <c r="B51" s="245">
        <v>3.2435</v>
      </c>
      <c r="C51" s="204">
        <v>1.1949E-3</v>
      </c>
      <c r="D51" s="57">
        <v>4.5999999999999999E-3</v>
      </c>
      <c r="E51" s="18">
        <v>189.82</v>
      </c>
      <c r="F51" s="234">
        <v>261.33999999999997</v>
      </c>
      <c r="G51" s="36">
        <v>193.69</v>
      </c>
      <c r="H51" s="51">
        <v>276.32</v>
      </c>
      <c r="I51" s="55">
        <v>0.63800000000000001</v>
      </c>
      <c r="J51" s="57">
        <v>0.86550000000000005</v>
      </c>
      <c r="K51" t="s">
        <v>82</v>
      </c>
    </row>
    <row r="52" spans="1:11" ht="15.75" thickBot="1">
      <c r="A52" s="102">
        <v>100</v>
      </c>
      <c r="B52" s="246">
        <v>3.9742000000000002</v>
      </c>
      <c r="C52" s="208">
        <v>1.5443E-3</v>
      </c>
      <c r="D52" s="58">
        <v>2.7000000000000001E-3</v>
      </c>
      <c r="E52" s="119">
        <v>218.6</v>
      </c>
      <c r="F52" s="235">
        <v>248.49</v>
      </c>
      <c r="G52" s="54">
        <v>224.74</v>
      </c>
      <c r="H52" s="232">
        <v>259.13</v>
      </c>
      <c r="I52" s="181">
        <v>0.71960000000000002</v>
      </c>
      <c r="J52" s="58">
        <v>0.81169999999999998</v>
      </c>
    </row>
  </sheetData>
  <mergeCells count="4">
    <mergeCell ref="C3:D3"/>
    <mergeCell ref="E3:F3"/>
    <mergeCell ref="G3:H3"/>
    <mergeCell ref="I3:J3"/>
  </mergeCells>
  <phoneticPr fontId="14" type="noConversion"/>
  <printOptions horizontalCentered="1" verticalCentered="1"/>
  <pageMargins left="0.11811023622047245" right="0.11811023622047245" top="0.19685039370078741" bottom="0.19685039370078741" header="0" footer="0"/>
  <pageSetup paperSize="9" scale="71" orientation="portrait" horizontalDpi="1200" verticalDpi="1200" r:id="rId1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>
  <sheetPr enableFormatConditionsCalculation="0">
    <pageSetUpPr fitToPage="1"/>
  </sheetPr>
  <dimension ref="A1:M54"/>
  <sheetViews>
    <sheetView topLeftCell="A26" workbookViewId="0">
      <selection activeCell="A57" sqref="A57:XFD116"/>
    </sheetView>
  </sheetViews>
  <sheetFormatPr defaultColWidth="8.85546875" defaultRowHeight="15"/>
  <cols>
    <col min="1" max="1" width="8.85546875" style="1"/>
    <col min="2" max="2" width="8.85546875" style="239"/>
    <col min="3" max="4" width="8.85546875" style="4"/>
    <col min="5" max="5" width="10.42578125" style="7" bestFit="1" customWidth="1"/>
    <col min="6" max="6" width="9.28515625" style="239" bestFit="1" customWidth="1"/>
    <col min="7" max="8" width="9.28515625" style="4" bestFit="1" customWidth="1"/>
    <col min="9" max="9" width="10.42578125" style="7" bestFit="1" customWidth="1"/>
    <col min="10" max="10" width="9.28515625" style="239" bestFit="1" customWidth="1"/>
    <col min="11" max="12" width="9.28515625" style="4" bestFit="1" customWidth="1"/>
    <col min="13" max="13" width="10.42578125" style="7" bestFit="1" customWidth="1"/>
  </cols>
  <sheetData>
    <row r="1" spans="1:13">
      <c r="A1" s="11" t="s">
        <v>103</v>
      </c>
    </row>
    <row r="2" spans="1:13" ht="15.75" thickBot="1"/>
    <row r="3" spans="1:13">
      <c r="A3" s="356" t="s">
        <v>32</v>
      </c>
      <c r="B3" s="353" t="s">
        <v>85</v>
      </c>
      <c r="C3" s="355"/>
      <c r="D3" s="355"/>
      <c r="E3" s="354"/>
      <c r="F3" s="353" t="s">
        <v>86</v>
      </c>
      <c r="G3" s="355"/>
      <c r="H3" s="355"/>
      <c r="I3" s="355"/>
      <c r="J3" s="353" t="s">
        <v>87</v>
      </c>
      <c r="K3" s="355"/>
      <c r="L3" s="355"/>
      <c r="M3" s="354"/>
    </row>
    <row r="4" spans="1:13">
      <c r="A4" s="357"/>
      <c r="B4" s="252" t="s">
        <v>34</v>
      </c>
      <c r="C4" s="250" t="s">
        <v>35</v>
      </c>
      <c r="D4" s="250" t="s">
        <v>36</v>
      </c>
      <c r="E4" s="254" t="s">
        <v>37</v>
      </c>
      <c r="F4" s="252" t="s">
        <v>34</v>
      </c>
      <c r="G4" s="250" t="s">
        <v>35</v>
      </c>
      <c r="H4" s="250" t="s">
        <v>36</v>
      </c>
      <c r="I4" s="256" t="s">
        <v>37</v>
      </c>
      <c r="J4" s="252" t="s">
        <v>34</v>
      </c>
      <c r="K4" s="250" t="s">
        <v>35</v>
      </c>
      <c r="L4" s="250" t="s">
        <v>36</v>
      </c>
      <c r="M4" s="254" t="s">
        <v>37</v>
      </c>
    </row>
    <row r="5" spans="1:13" ht="18" thickBot="1">
      <c r="A5" s="158" t="s">
        <v>6</v>
      </c>
      <c r="B5" s="253" t="s">
        <v>24</v>
      </c>
      <c r="C5" s="251" t="s">
        <v>12</v>
      </c>
      <c r="D5" s="251" t="s">
        <v>12</v>
      </c>
      <c r="E5" s="255" t="s">
        <v>25</v>
      </c>
      <c r="F5" s="253" t="s">
        <v>24</v>
      </c>
      <c r="G5" s="251" t="s">
        <v>12</v>
      </c>
      <c r="H5" s="251" t="s">
        <v>12</v>
      </c>
      <c r="I5" s="257" t="s">
        <v>25</v>
      </c>
      <c r="J5" s="253" t="s">
        <v>24</v>
      </c>
      <c r="K5" s="251" t="s">
        <v>12</v>
      </c>
      <c r="L5" s="251" t="s">
        <v>12</v>
      </c>
      <c r="M5" s="255" t="s">
        <v>25</v>
      </c>
    </row>
    <row r="6" spans="1:13" s="129" customFormat="1">
      <c r="A6" s="190" t="s">
        <v>49</v>
      </c>
      <c r="B6" s="188">
        <v>0.31002999999999997</v>
      </c>
      <c r="C6" s="205">
        <v>206.12</v>
      </c>
      <c r="D6" s="205">
        <v>224.72</v>
      </c>
      <c r="E6" s="258">
        <v>0.95199999999999996</v>
      </c>
      <c r="F6" s="187">
        <v>0.19170000000000001</v>
      </c>
      <c r="G6" s="205">
        <v>212.18</v>
      </c>
      <c r="H6" s="205">
        <v>231.35</v>
      </c>
      <c r="I6" s="259">
        <v>0.9395</v>
      </c>
      <c r="J6" s="188">
        <v>0.13944999999999999</v>
      </c>
      <c r="K6" s="205">
        <v>216.52</v>
      </c>
      <c r="L6" s="205">
        <v>236.04</v>
      </c>
      <c r="M6" s="258">
        <v>0.93220000000000003</v>
      </c>
    </row>
    <row r="7" spans="1:13">
      <c r="A7" s="101">
        <v>-20</v>
      </c>
      <c r="B7" s="180">
        <v>0.33535999999999999</v>
      </c>
      <c r="C7" s="13">
        <v>217.86</v>
      </c>
      <c r="D7" s="13">
        <v>237.98</v>
      </c>
      <c r="E7" s="57">
        <v>1.0062</v>
      </c>
      <c r="F7" s="178">
        <v>0.19769999999999999</v>
      </c>
      <c r="G7" s="13">
        <v>216.77</v>
      </c>
      <c r="H7" s="13">
        <v>236.54</v>
      </c>
      <c r="I7" s="228">
        <v>0.96020000000000005</v>
      </c>
      <c r="J7" s="180" t="s">
        <v>0</v>
      </c>
      <c r="K7" s="13" t="s">
        <v>0</v>
      </c>
      <c r="L7" s="13" t="s">
        <v>0</v>
      </c>
      <c r="M7" s="57" t="s">
        <v>0</v>
      </c>
    </row>
    <row r="8" spans="1:13">
      <c r="A8" s="101">
        <v>-10</v>
      </c>
      <c r="B8" s="180">
        <v>0.34992000000000001</v>
      </c>
      <c r="C8" s="13">
        <v>224.97</v>
      </c>
      <c r="D8" s="13">
        <v>245.96</v>
      </c>
      <c r="E8" s="57">
        <v>1.0370999999999999</v>
      </c>
      <c r="F8" s="178">
        <v>0.20685999999999999</v>
      </c>
      <c r="G8" s="13">
        <v>224.01</v>
      </c>
      <c r="H8" s="13">
        <v>244.7</v>
      </c>
      <c r="I8" s="228">
        <v>0.99180000000000001</v>
      </c>
      <c r="J8" s="180">
        <v>0.14549000000000001</v>
      </c>
      <c r="K8" s="13">
        <v>223.03</v>
      </c>
      <c r="L8" s="13">
        <v>243.4</v>
      </c>
      <c r="M8" s="57">
        <v>0.96060000000000001</v>
      </c>
    </row>
    <row r="9" spans="1:13">
      <c r="A9" s="101">
        <v>0</v>
      </c>
      <c r="B9" s="180">
        <v>0.36432999999999999</v>
      </c>
      <c r="C9" s="13">
        <v>232.24</v>
      </c>
      <c r="D9" s="13">
        <v>254.1</v>
      </c>
      <c r="E9" s="57">
        <v>1.0674999999999999</v>
      </c>
      <c r="F9" s="178">
        <v>0.21587000000000001</v>
      </c>
      <c r="G9" s="13">
        <v>231.41</v>
      </c>
      <c r="H9" s="13">
        <v>252.99</v>
      </c>
      <c r="I9" s="228">
        <v>1.0226999999999999</v>
      </c>
      <c r="J9" s="180">
        <v>0.15218999999999999</v>
      </c>
      <c r="K9" s="13">
        <v>230.55</v>
      </c>
      <c r="L9" s="13">
        <v>251.86</v>
      </c>
      <c r="M9" s="57">
        <v>0.99219999999999997</v>
      </c>
    </row>
    <row r="10" spans="1:13">
      <c r="A10" s="101">
        <v>10</v>
      </c>
      <c r="B10" s="180">
        <v>0.37861</v>
      </c>
      <c r="C10" s="13">
        <v>239.69</v>
      </c>
      <c r="D10" s="13">
        <v>262.41000000000003</v>
      </c>
      <c r="E10" s="57">
        <v>1.0972999999999999</v>
      </c>
      <c r="F10" s="178">
        <v>0.22473000000000001</v>
      </c>
      <c r="G10" s="13">
        <v>238.96</v>
      </c>
      <c r="H10" s="13">
        <v>261.43</v>
      </c>
      <c r="I10" s="228">
        <v>1.0530999999999999</v>
      </c>
      <c r="J10" s="180">
        <v>0.15875</v>
      </c>
      <c r="K10" s="13">
        <v>238.21</v>
      </c>
      <c r="L10" s="13">
        <v>260.43</v>
      </c>
      <c r="M10" s="57">
        <v>1.0229999999999999</v>
      </c>
    </row>
    <row r="11" spans="1:13">
      <c r="A11" s="101">
        <v>20</v>
      </c>
      <c r="B11" s="180">
        <v>0.39278999999999997</v>
      </c>
      <c r="C11" s="13">
        <v>247.32</v>
      </c>
      <c r="D11" s="13">
        <v>270.89</v>
      </c>
      <c r="E11" s="57">
        <v>1.1267</v>
      </c>
      <c r="F11" s="178">
        <v>0.23349</v>
      </c>
      <c r="G11" s="13">
        <v>246.67</v>
      </c>
      <c r="H11" s="13">
        <v>270.02</v>
      </c>
      <c r="I11" s="228">
        <v>1.0829</v>
      </c>
      <c r="J11" s="180">
        <v>0.16520000000000001</v>
      </c>
      <c r="K11" s="13">
        <v>246.01</v>
      </c>
      <c r="L11" s="13">
        <v>269.13</v>
      </c>
      <c r="M11" s="57">
        <v>1.0531999999999999</v>
      </c>
    </row>
    <row r="12" spans="1:13">
      <c r="A12" s="101">
        <v>30</v>
      </c>
      <c r="B12" s="180">
        <v>0.40688000000000002</v>
      </c>
      <c r="C12" s="13">
        <v>255.12</v>
      </c>
      <c r="D12" s="13">
        <v>279.52999999999997</v>
      </c>
      <c r="E12" s="57">
        <v>1.1556999999999999</v>
      </c>
      <c r="F12" s="178">
        <v>0.24215999999999999</v>
      </c>
      <c r="G12" s="13">
        <v>254.54</v>
      </c>
      <c r="H12" s="13">
        <v>278.76</v>
      </c>
      <c r="I12" s="228">
        <v>1.1122000000000001</v>
      </c>
      <c r="J12" s="180">
        <v>0.17155000000000001</v>
      </c>
      <c r="K12" s="13">
        <v>253.96</v>
      </c>
      <c r="L12" s="13">
        <v>277.97000000000003</v>
      </c>
      <c r="M12" s="57">
        <v>1.0828</v>
      </c>
    </row>
    <row r="13" spans="1:13">
      <c r="A13" s="101">
        <v>40</v>
      </c>
      <c r="B13" s="180">
        <v>0.42091000000000001</v>
      </c>
      <c r="C13" s="13">
        <v>263.10000000000002</v>
      </c>
      <c r="D13" s="13">
        <v>288.35000000000002</v>
      </c>
      <c r="E13" s="57">
        <v>1.1843999999999999</v>
      </c>
      <c r="F13" s="178">
        <v>0.25075999999999998</v>
      </c>
      <c r="G13" s="13">
        <v>262.58</v>
      </c>
      <c r="H13" s="13">
        <v>287.66000000000003</v>
      </c>
      <c r="I13" s="228">
        <v>1.1411</v>
      </c>
      <c r="J13" s="180">
        <v>0.17782999999999999</v>
      </c>
      <c r="K13" s="13">
        <v>262.06</v>
      </c>
      <c r="L13" s="13">
        <v>286.95999999999998</v>
      </c>
      <c r="M13" s="57">
        <v>1.1120000000000001</v>
      </c>
    </row>
    <row r="14" spans="1:13">
      <c r="A14" s="101">
        <v>50</v>
      </c>
      <c r="B14" s="180">
        <v>0.43486999999999998</v>
      </c>
      <c r="C14" s="13">
        <v>271.25</v>
      </c>
      <c r="D14" s="13">
        <v>297.33999999999997</v>
      </c>
      <c r="E14" s="57">
        <v>1.2125999999999999</v>
      </c>
      <c r="F14" s="178">
        <v>0.25929999999999997</v>
      </c>
      <c r="G14" s="13">
        <v>270.79000000000002</v>
      </c>
      <c r="H14" s="13">
        <v>296.72000000000003</v>
      </c>
      <c r="I14" s="228">
        <v>1.1696</v>
      </c>
      <c r="J14" s="180">
        <v>0.18404000000000001</v>
      </c>
      <c r="K14" s="13">
        <v>270.32</v>
      </c>
      <c r="L14" s="13">
        <v>296.08999999999997</v>
      </c>
      <c r="M14" s="57">
        <v>1.1407</v>
      </c>
    </row>
    <row r="15" spans="1:13">
      <c r="A15" s="101">
        <v>60</v>
      </c>
      <c r="B15" s="180">
        <v>0.44879000000000002</v>
      </c>
      <c r="C15" s="13">
        <v>279.58</v>
      </c>
      <c r="D15" s="13">
        <v>306.51</v>
      </c>
      <c r="E15" s="57">
        <v>1.2404999999999999</v>
      </c>
      <c r="F15" s="178">
        <v>0.26778999999999997</v>
      </c>
      <c r="G15" s="13">
        <v>279.16000000000003</v>
      </c>
      <c r="H15" s="13">
        <v>305.94</v>
      </c>
      <c r="I15" s="228">
        <v>1.1977</v>
      </c>
      <c r="J15" s="180">
        <v>0.19020000000000001</v>
      </c>
      <c r="K15" s="13">
        <v>278.74</v>
      </c>
      <c r="L15" s="13">
        <v>305.37</v>
      </c>
      <c r="M15" s="57">
        <v>1.169</v>
      </c>
    </row>
    <row r="16" spans="1:13">
      <c r="A16" s="101">
        <v>70</v>
      </c>
      <c r="B16" s="180">
        <v>0.46266000000000002</v>
      </c>
      <c r="C16" s="13">
        <v>288.08</v>
      </c>
      <c r="D16" s="13">
        <v>315.83999999999997</v>
      </c>
      <c r="E16" s="57">
        <v>1.2681</v>
      </c>
      <c r="F16" s="178">
        <v>0.27622999999999998</v>
      </c>
      <c r="G16" s="13">
        <v>287.7</v>
      </c>
      <c r="H16" s="13">
        <v>315.32</v>
      </c>
      <c r="I16" s="228">
        <v>1.2254</v>
      </c>
      <c r="J16" s="180">
        <v>0.19633</v>
      </c>
      <c r="K16" s="13">
        <v>287.32</v>
      </c>
      <c r="L16" s="13">
        <v>314.8</v>
      </c>
      <c r="M16" s="57">
        <v>1.1969000000000001</v>
      </c>
    </row>
    <row r="17" spans="1:13">
      <c r="A17" s="101">
        <v>80</v>
      </c>
      <c r="B17" s="180">
        <v>0.47649999999999998</v>
      </c>
      <c r="C17" s="13">
        <v>296.75</v>
      </c>
      <c r="D17" s="13">
        <v>325.33999999999997</v>
      </c>
      <c r="E17" s="57">
        <v>1.2954000000000001</v>
      </c>
      <c r="F17" s="178">
        <v>0.28464</v>
      </c>
      <c r="G17" s="13">
        <v>296.39999999999998</v>
      </c>
      <c r="H17" s="13">
        <v>324.87</v>
      </c>
      <c r="I17" s="228">
        <v>1.2527999999999999</v>
      </c>
      <c r="J17" s="180">
        <v>0.20241000000000001</v>
      </c>
      <c r="K17" s="13">
        <v>296.06</v>
      </c>
      <c r="L17" s="13">
        <v>324.39</v>
      </c>
      <c r="M17" s="57">
        <v>1.2243999999999999</v>
      </c>
    </row>
    <row r="18" spans="1:13">
      <c r="A18" s="101">
        <v>90</v>
      </c>
      <c r="B18" s="180">
        <v>0.49031000000000002</v>
      </c>
      <c r="C18" s="13">
        <v>305.58</v>
      </c>
      <c r="D18" s="13">
        <v>335</v>
      </c>
      <c r="E18" s="57">
        <v>1.3224</v>
      </c>
      <c r="F18" s="178">
        <v>0.29302</v>
      </c>
      <c r="G18" s="13">
        <v>305.27</v>
      </c>
      <c r="H18" s="13">
        <v>334.57</v>
      </c>
      <c r="I18" s="228">
        <v>1.2799</v>
      </c>
      <c r="J18" s="180">
        <v>0.20846000000000001</v>
      </c>
      <c r="K18" s="13">
        <v>304.95</v>
      </c>
      <c r="L18" s="13">
        <v>334.14</v>
      </c>
      <c r="M18" s="57">
        <v>1.2516</v>
      </c>
    </row>
    <row r="19" spans="1:13" ht="15.75" thickBot="1">
      <c r="A19" s="102">
        <v>100</v>
      </c>
      <c r="B19" s="189" t="s">
        <v>0</v>
      </c>
      <c r="C19" s="218" t="s">
        <v>0</v>
      </c>
      <c r="D19" s="218" t="s">
        <v>0</v>
      </c>
      <c r="E19" s="58" t="s">
        <v>0</v>
      </c>
      <c r="F19" s="192" t="s">
        <v>0</v>
      </c>
      <c r="G19" s="218" t="s">
        <v>0</v>
      </c>
      <c r="H19" s="218" t="s">
        <v>0</v>
      </c>
      <c r="I19" s="229" t="s">
        <v>0</v>
      </c>
      <c r="J19" s="189">
        <v>0.21448999999999999</v>
      </c>
      <c r="K19" s="218">
        <v>314.01</v>
      </c>
      <c r="L19" s="218">
        <v>344.04</v>
      </c>
      <c r="M19" s="58">
        <v>1.2785</v>
      </c>
    </row>
    <row r="20" spans="1:13">
      <c r="A20" s="356" t="s">
        <v>32</v>
      </c>
      <c r="B20" s="353" t="s">
        <v>88</v>
      </c>
      <c r="C20" s="355"/>
      <c r="D20" s="355"/>
      <c r="E20" s="354"/>
      <c r="F20" s="353" t="s">
        <v>89</v>
      </c>
      <c r="G20" s="355"/>
      <c r="H20" s="355"/>
      <c r="I20" s="355"/>
      <c r="J20" s="353" t="s">
        <v>90</v>
      </c>
      <c r="K20" s="355"/>
      <c r="L20" s="355"/>
      <c r="M20" s="354"/>
    </row>
    <row r="21" spans="1:13">
      <c r="A21" s="357"/>
      <c r="B21" s="252" t="s">
        <v>34</v>
      </c>
      <c r="C21" s="250" t="s">
        <v>35</v>
      </c>
      <c r="D21" s="250" t="s">
        <v>36</v>
      </c>
      <c r="E21" s="254" t="s">
        <v>37</v>
      </c>
      <c r="F21" s="252" t="s">
        <v>34</v>
      </c>
      <c r="G21" s="250" t="s">
        <v>35</v>
      </c>
      <c r="H21" s="250" t="s">
        <v>36</v>
      </c>
      <c r="I21" s="256" t="s">
        <v>37</v>
      </c>
      <c r="J21" s="252" t="s">
        <v>34</v>
      </c>
      <c r="K21" s="250" t="s">
        <v>35</v>
      </c>
      <c r="L21" s="250" t="s">
        <v>36</v>
      </c>
      <c r="M21" s="254" t="s">
        <v>37</v>
      </c>
    </row>
    <row r="22" spans="1:13" ht="18" thickBot="1">
      <c r="A22" s="158" t="s">
        <v>6</v>
      </c>
      <c r="B22" s="253" t="s">
        <v>24</v>
      </c>
      <c r="C22" s="251" t="s">
        <v>12</v>
      </c>
      <c r="D22" s="251" t="s">
        <v>12</v>
      </c>
      <c r="E22" s="255" t="s">
        <v>25</v>
      </c>
      <c r="F22" s="253" t="s">
        <v>24</v>
      </c>
      <c r="G22" s="251" t="s">
        <v>12</v>
      </c>
      <c r="H22" s="251" t="s">
        <v>12</v>
      </c>
      <c r="I22" s="257" t="s">
        <v>25</v>
      </c>
      <c r="J22" s="253" t="s">
        <v>24</v>
      </c>
      <c r="K22" s="251" t="s">
        <v>12</v>
      </c>
      <c r="L22" s="251" t="s">
        <v>12</v>
      </c>
      <c r="M22" s="255" t="s">
        <v>25</v>
      </c>
    </row>
    <row r="23" spans="1:13" s="129" customFormat="1">
      <c r="A23" s="190" t="s">
        <v>49</v>
      </c>
      <c r="B23" s="188">
        <v>0.10983</v>
      </c>
      <c r="C23" s="205">
        <v>219.94</v>
      </c>
      <c r="D23" s="205">
        <v>239.71</v>
      </c>
      <c r="E23" s="258">
        <v>0.92730000000000001</v>
      </c>
      <c r="F23" s="187">
        <v>9.9330000000000002E-2</v>
      </c>
      <c r="G23" s="205">
        <v>221.43</v>
      </c>
      <c r="H23" s="205">
        <v>241.3</v>
      </c>
      <c r="I23" s="259">
        <v>0.92530000000000001</v>
      </c>
      <c r="J23" s="188">
        <v>8.3430000000000004E-2</v>
      </c>
      <c r="K23" s="205">
        <v>224.07</v>
      </c>
      <c r="L23" s="205">
        <v>244.09</v>
      </c>
      <c r="M23" s="258">
        <v>0.92220000000000002</v>
      </c>
    </row>
    <row r="24" spans="1:13">
      <c r="A24" s="101">
        <v>-10</v>
      </c>
      <c r="B24" s="180">
        <v>0.11135</v>
      </c>
      <c r="C24" s="13">
        <v>222.02</v>
      </c>
      <c r="D24" s="13">
        <v>242.06</v>
      </c>
      <c r="E24" s="57">
        <v>0.93620000000000003</v>
      </c>
      <c r="F24" s="178">
        <v>9.9379999999999996E-2</v>
      </c>
      <c r="G24" s="13">
        <v>221.5</v>
      </c>
      <c r="H24" s="13">
        <v>241.38</v>
      </c>
      <c r="I24" s="228">
        <v>0.92559999999999998</v>
      </c>
      <c r="J24" s="180" t="s">
        <v>0</v>
      </c>
      <c r="K24" s="13" t="s">
        <v>0</v>
      </c>
      <c r="L24" s="13" t="s">
        <v>0</v>
      </c>
      <c r="M24" s="57" t="s">
        <v>0</v>
      </c>
    </row>
    <row r="25" spans="1:13">
      <c r="A25" s="101">
        <v>0</v>
      </c>
      <c r="B25" s="180">
        <v>0.11677999999999999</v>
      </c>
      <c r="C25" s="13">
        <v>229.67</v>
      </c>
      <c r="D25" s="13">
        <v>250.69</v>
      </c>
      <c r="E25" s="57">
        <v>0.96840000000000004</v>
      </c>
      <c r="F25" s="178">
        <v>0.10438</v>
      </c>
      <c r="G25" s="13">
        <v>229.23</v>
      </c>
      <c r="H25" s="13">
        <v>250.1</v>
      </c>
      <c r="I25" s="228">
        <v>0.95820000000000005</v>
      </c>
      <c r="J25" s="180">
        <v>8.5739999999999997E-2</v>
      </c>
      <c r="K25" s="13">
        <v>228.31</v>
      </c>
      <c r="L25" s="13">
        <v>248.89</v>
      </c>
      <c r="M25" s="57">
        <v>0.93989999999999996</v>
      </c>
    </row>
    <row r="26" spans="1:13">
      <c r="A26" s="101">
        <v>10</v>
      </c>
      <c r="B26" s="180">
        <v>0.12207</v>
      </c>
      <c r="C26" s="13">
        <v>237.44</v>
      </c>
      <c r="D26" s="13">
        <v>259.41000000000003</v>
      </c>
      <c r="E26" s="57">
        <v>0.99980000000000002</v>
      </c>
      <c r="F26" s="178">
        <v>0.10922</v>
      </c>
      <c r="G26" s="13">
        <v>237.05</v>
      </c>
      <c r="H26" s="13">
        <v>258.89</v>
      </c>
      <c r="I26" s="228">
        <v>0.98980000000000001</v>
      </c>
      <c r="J26" s="180">
        <v>8.9929999999999996E-2</v>
      </c>
      <c r="K26" s="13">
        <v>236.26</v>
      </c>
      <c r="L26" s="13">
        <v>257.83999999999997</v>
      </c>
      <c r="M26" s="57">
        <v>0.97209999999999996</v>
      </c>
    </row>
    <row r="27" spans="1:13">
      <c r="A27" s="101">
        <v>20</v>
      </c>
      <c r="B27" s="180">
        <v>0.12723000000000001</v>
      </c>
      <c r="C27" s="13">
        <v>245.33</v>
      </c>
      <c r="D27" s="13">
        <v>268.23</v>
      </c>
      <c r="E27" s="57">
        <v>1.0304</v>
      </c>
      <c r="F27" s="178">
        <v>0.11394</v>
      </c>
      <c r="G27" s="13">
        <v>244.99</v>
      </c>
      <c r="H27" s="13">
        <v>267.77999999999997</v>
      </c>
      <c r="I27" s="228">
        <v>1.0206</v>
      </c>
      <c r="J27" s="180">
        <v>9.3390000000000001E-2</v>
      </c>
      <c r="K27" s="13">
        <v>244.3</v>
      </c>
      <c r="L27" s="13">
        <v>266.85000000000002</v>
      </c>
      <c r="M27" s="57">
        <v>1.0034000000000001</v>
      </c>
    </row>
    <row r="28" spans="1:13">
      <c r="A28" s="101">
        <v>30</v>
      </c>
      <c r="B28" s="180">
        <v>0.1323</v>
      </c>
      <c r="C28" s="13">
        <v>253.36</v>
      </c>
      <c r="D28" s="13">
        <v>277.17</v>
      </c>
      <c r="E28" s="57">
        <v>1.0604</v>
      </c>
      <c r="F28" s="178">
        <v>0.11856</v>
      </c>
      <c r="G28" s="13">
        <v>253.06</v>
      </c>
      <c r="H28" s="13">
        <v>276.77</v>
      </c>
      <c r="I28" s="228">
        <v>1.0508</v>
      </c>
      <c r="J28" s="180">
        <v>9.7939999999999999E-2</v>
      </c>
      <c r="K28" s="13">
        <v>252.45</v>
      </c>
      <c r="L28" s="13">
        <v>275.95</v>
      </c>
      <c r="M28" s="57">
        <v>1.0339</v>
      </c>
    </row>
    <row r="29" spans="1:13">
      <c r="A29" s="101">
        <v>40</v>
      </c>
      <c r="B29" s="180">
        <v>0.13730000000000001</v>
      </c>
      <c r="C29" s="13">
        <v>261.52999999999997</v>
      </c>
      <c r="D29" s="13">
        <v>286.24</v>
      </c>
      <c r="E29" s="57">
        <v>1.0898000000000001</v>
      </c>
      <c r="F29" s="178">
        <v>0.12311</v>
      </c>
      <c r="G29" s="13">
        <v>261.26</v>
      </c>
      <c r="H29" s="13">
        <v>285.88</v>
      </c>
      <c r="I29" s="228">
        <v>1.0804</v>
      </c>
      <c r="J29" s="180">
        <v>0.10181</v>
      </c>
      <c r="K29" s="13">
        <v>260.72000000000003</v>
      </c>
      <c r="L29" s="13">
        <v>285.16000000000003</v>
      </c>
      <c r="M29" s="57">
        <v>1.0637000000000001</v>
      </c>
    </row>
    <row r="30" spans="1:13">
      <c r="A30" s="101">
        <v>50</v>
      </c>
      <c r="B30" s="180">
        <v>0.14222000000000001</v>
      </c>
      <c r="C30" s="13">
        <v>269.85000000000002</v>
      </c>
      <c r="D30" s="13">
        <v>295.45</v>
      </c>
      <c r="E30" s="57">
        <v>1.1187</v>
      </c>
      <c r="F30" s="178">
        <v>0.12758</v>
      </c>
      <c r="G30" s="13">
        <v>269.61</v>
      </c>
      <c r="H30" s="13">
        <v>295.12</v>
      </c>
      <c r="I30" s="228">
        <v>1.1093999999999999</v>
      </c>
      <c r="J30" s="180">
        <v>0.10562000000000001</v>
      </c>
      <c r="K30" s="13">
        <v>269.12</v>
      </c>
      <c r="L30" s="13">
        <v>294.47000000000003</v>
      </c>
      <c r="M30" s="57">
        <v>1.093</v>
      </c>
    </row>
    <row r="31" spans="1:13">
      <c r="A31" s="101">
        <v>60</v>
      </c>
      <c r="B31" s="180">
        <v>0.14710000000000001</v>
      </c>
      <c r="C31" s="13">
        <v>278.31</v>
      </c>
      <c r="D31" s="13">
        <v>304.79000000000002</v>
      </c>
      <c r="E31" s="57">
        <v>1.1472</v>
      </c>
      <c r="F31" s="178">
        <v>0.13200999999999999</v>
      </c>
      <c r="G31" s="13">
        <v>278.10000000000002</v>
      </c>
      <c r="H31" s="13">
        <v>304.5</v>
      </c>
      <c r="I31" s="228">
        <v>1.1379999999999999</v>
      </c>
      <c r="J31" s="180">
        <v>0.10936999999999999</v>
      </c>
      <c r="K31" s="13">
        <v>277.67</v>
      </c>
      <c r="L31" s="13">
        <v>303.91000000000003</v>
      </c>
      <c r="M31" s="57">
        <v>1.1217999999999999</v>
      </c>
    </row>
    <row r="32" spans="1:13">
      <c r="A32" s="101">
        <v>70</v>
      </c>
      <c r="B32" s="180">
        <v>0.15193000000000001</v>
      </c>
      <c r="C32" s="13">
        <v>286.93</v>
      </c>
      <c r="D32" s="13">
        <v>314.27999999999997</v>
      </c>
      <c r="E32" s="57">
        <v>1.1753</v>
      </c>
      <c r="F32" s="178">
        <v>0.13639000000000001</v>
      </c>
      <c r="G32" s="13">
        <v>286.74</v>
      </c>
      <c r="H32" s="13">
        <v>314.02</v>
      </c>
      <c r="I32" s="228">
        <v>1.1660999999999999</v>
      </c>
      <c r="J32" s="180">
        <v>0.11307</v>
      </c>
      <c r="K32" s="13">
        <v>286.35000000000002</v>
      </c>
      <c r="L32" s="13">
        <v>313.49</v>
      </c>
      <c r="M32" s="57">
        <v>1.1500999999999999</v>
      </c>
    </row>
    <row r="33" spans="1:13">
      <c r="A33" s="101">
        <v>80</v>
      </c>
      <c r="B33" s="180">
        <v>0.15672</v>
      </c>
      <c r="C33" s="13">
        <v>295.70999999999998</v>
      </c>
      <c r="D33" s="13">
        <v>323.92</v>
      </c>
      <c r="E33" s="57">
        <v>1.2030000000000001</v>
      </c>
      <c r="F33" s="178">
        <v>0.14072999999999999</v>
      </c>
      <c r="G33" s="13">
        <v>295.52999999999997</v>
      </c>
      <c r="H33" s="13">
        <v>323.68</v>
      </c>
      <c r="I33" s="228">
        <v>1.1939</v>
      </c>
      <c r="J33" s="180">
        <v>0.11674</v>
      </c>
      <c r="K33" s="13">
        <v>295.18</v>
      </c>
      <c r="L33" s="13">
        <v>323.19</v>
      </c>
      <c r="M33" s="57">
        <v>1.1779999999999999</v>
      </c>
    </row>
    <row r="34" spans="1:13">
      <c r="A34" s="101">
        <v>90</v>
      </c>
      <c r="B34" s="180">
        <v>0.16148000000000001</v>
      </c>
      <c r="C34" s="13">
        <v>304.63</v>
      </c>
      <c r="D34" s="13">
        <v>333.7</v>
      </c>
      <c r="E34" s="57">
        <v>1.2302999999999999</v>
      </c>
      <c r="F34" s="178">
        <v>0.14504</v>
      </c>
      <c r="G34" s="13">
        <v>304.47000000000003</v>
      </c>
      <c r="H34" s="13">
        <v>333.48</v>
      </c>
      <c r="I34" s="228">
        <v>1.2212000000000001</v>
      </c>
      <c r="J34" s="180">
        <v>0.12037</v>
      </c>
      <c r="K34" s="13">
        <v>304.14999999999998</v>
      </c>
      <c r="L34" s="13">
        <v>333.04</v>
      </c>
      <c r="M34" s="57">
        <v>1.2055</v>
      </c>
    </row>
    <row r="35" spans="1:13" ht="15.75" thickBot="1">
      <c r="A35" s="102">
        <v>100</v>
      </c>
      <c r="B35" s="189">
        <v>0.16622000000000001</v>
      </c>
      <c r="C35" s="218">
        <v>313.72000000000003</v>
      </c>
      <c r="D35" s="218">
        <v>343.63</v>
      </c>
      <c r="E35" s="58">
        <v>1.2573000000000001</v>
      </c>
      <c r="F35" s="192">
        <v>0.14932000000000001</v>
      </c>
      <c r="G35" s="218">
        <v>313.57</v>
      </c>
      <c r="H35" s="218">
        <v>343.43</v>
      </c>
      <c r="I35" s="229">
        <v>1.2483</v>
      </c>
      <c r="J35" s="189">
        <v>0.12398000000000001</v>
      </c>
      <c r="K35" s="218">
        <v>313.27</v>
      </c>
      <c r="L35" s="218">
        <v>343.03</v>
      </c>
      <c r="M35" s="58">
        <v>1.2325999999999999</v>
      </c>
    </row>
    <row r="36" spans="1:13">
      <c r="A36" s="356" t="s">
        <v>32</v>
      </c>
      <c r="B36" s="353" t="s">
        <v>91</v>
      </c>
      <c r="C36" s="355"/>
      <c r="D36" s="355"/>
      <c r="E36" s="354"/>
      <c r="F36" s="353" t="s">
        <v>92</v>
      </c>
      <c r="G36" s="355"/>
      <c r="H36" s="355"/>
      <c r="I36" s="355"/>
      <c r="J36" s="353" t="s">
        <v>93</v>
      </c>
      <c r="K36" s="355"/>
      <c r="L36" s="355"/>
      <c r="M36" s="354"/>
    </row>
    <row r="37" spans="1:13">
      <c r="A37" s="357"/>
      <c r="B37" s="252" t="s">
        <v>34</v>
      </c>
      <c r="C37" s="250" t="s">
        <v>35</v>
      </c>
      <c r="D37" s="250" t="s">
        <v>36</v>
      </c>
      <c r="E37" s="254" t="s">
        <v>37</v>
      </c>
      <c r="F37" s="252" t="s">
        <v>34</v>
      </c>
      <c r="G37" s="250" t="s">
        <v>35</v>
      </c>
      <c r="H37" s="250" t="s">
        <v>36</v>
      </c>
      <c r="I37" s="256" t="s">
        <v>37</v>
      </c>
      <c r="J37" s="252" t="s">
        <v>34</v>
      </c>
      <c r="K37" s="250" t="s">
        <v>35</v>
      </c>
      <c r="L37" s="250" t="s">
        <v>36</v>
      </c>
      <c r="M37" s="254" t="s">
        <v>37</v>
      </c>
    </row>
    <row r="38" spans="1:13" ht="18" thickBot="1">
      <c r="A38" s="158" t="s">
        <v>6</v>
      </c>
      <c r="B38" s="253" t="s">
        <v>24</v>
      </c>
      <c r="C38" s="251" t="s">
        <v>12</v>
      </c>
      <c r="D38" s="251" t="s">
        <v>12</v>
      </c>
      <c r="E38" s="255" t="s">
        <v>25</v>
      </c>
      <c r="F38" s="253" t="s">
        <v>24</v>
      </c>
      <c r="G38" s="251" t="s">
        <v>12</v>
      </c>
      <c r="H38" s="251" t="s">
        <v>12</v>
      </c>
      <c r="I38" s="257" t="s">
        <v>25</v>
      </c>
      <c r="J38" s="253" t="s">
        <v>24</v>
      </c>
      <c r="K38" s="251" t="s">
        <v>12</v>
      </c>
      <c r="L38" s="251" t="s">
        <v>12</v>
      </c>
      <c r="M38" s="255" t="s">
        <v>25</v>
      </c>
    </row>
    <row r="39" spans="1:13" s="129" customFormat="1">
      <c r="A39" s="190" t="s">
        <v>49</v>
      </c>
      <c r="B39" s="188">
        <v>7.1929999999999994E-2</v>
      </c>
      <c r="C39" s="205">
        <v>226.38</v>
      </c>
      <c r="D39" s="205">
        <v>246.52</v>
      </c>
      <c r="E39" s="258">
        <v>0.91969999999999996</v>
      </c>
      <c r="F39" s="187">
        <v>6.3219999999999998E-2</v>
      </c>
      <c r="G39" s="205">
        <v>228.43</v>
      </c>
      <c r="H39" s="205">
        <v>248.66</v>
      </c>
      <c r="I39" s="259">
        <v>0.91769999999999996</v>
      </c>
      <c r="J39" s="188">
        <v>5.0889999999999998E-2</v>
      </c>
      <c r="K39" s="205">
        <v>231.97</v>
      </c>
      <c r="L39" s="205">
        <v>252.32</v>
      </c>
      <c r="M39" s="258">
        <v>0.91449999999999998</v>
      </c>
    </row>
    <row r="40" spans="1:13">
      <c r="A40" s="101">
        <v>0</v>
      </c>
      <c r="B40" s="180">
        <v>7.2400000000000006E-2</v>
      </c>
      <c r="C40" s="13">
        <v>227.37</v>
      </c>
      <c r="D40" s="13">
        <v>247.64</v>
      </c>
      <c r="E40" s="57">
        <v>0.92379999999999995</v>
      </c>
      <c r="F40" s="178" t="s">
        <v>0</v>
      </c>
      <c r="G40" s="13" t="s">
        <v>0</v>
      </c>
      <c r="H40" s="13" t="s">
        <v>0</v>
      </c>
      <c r="I40" s="228" t="s">
        <v>0</v>
      </c>
      <c r="J40" s="180" t="s">
        <v>0</v>
      </c>
      <c r="K40" s="13" t="s">
        <v>0</v>
      </c>
      <c r="L40" s="13" t="s">
        <v>0</v>
      </c>
      <c r="M40" s="57" t="s">
        <v>0</v>
      </c>
    </row>
    <row r="41" spans="1:13">
      <c r="A41" s="101">
        <v>10</v>
      </c>
      <c r="B41" s="180">
        <v>7.6130000000000003E-2</v>
      </c>
      <c r="C41" s="13">
        <v>235.44</v>
      </c>
      <c r="D41" s="13">
        <v>256.76</v>
      </c>
      <c r="E41" s="57">
        <v>0.95660000000000001</v>
      </c>
      <c r="F41" s="178">
        <v>6.5759999999999999E-2</v>
      </c>
      <c r="G41" s="13">
        <v>234.61</v>
      </c>
      <c r="H41" s="13">
        <v>255.65</v>
      </c>
      <c r="I41" s="228">
        <v>0.94269999999999998</v>
      </c>
      <c r="J41" s="180">
        <v>5.1189999999999999E-2</v>
      </c>
      <c r="K41" s="13">
        <v>232.87</v>
      </c>
      <c r="L41" s="13">
        <v>253.35</v>
      </c>
      <c r="M41" s="57">
        <v>0.91820000000000002</v>
      </c>
    </row>
    <row r="42" spans="1:13">
      <c r="A42" s="101">
        <v>20</v>
      </c>
      <c r="B42" s="180">
        <v>7.9719999999999999E-2</v>
      </c>
      <c r="C42" s="13">
        <v>243.59</v>
      </c>
      <c r="D42" s="13">
        <v>265.91000000000003</v>
      </c>
      <c r="E42" s="57">
        <v>0.98829999999999996</v>
      </c>
      <c r="F42" s="178">
        <v>6.9010000000000002E-2</v>
      </c>
      <c r="G42" s="13">
        <v>242.87</v>
      </c>
      <c r="H42" s="13">
        <v>264.95</v>
      </c>
      <c r="I42" s="228">
        <v>0.97489999999999999</v>
      </c>
      <c r="J42" s="180">
        <v>5.3969999999999997E-2</v>
      </c>
      <c r="K42" s="13">
        <v>241.37</v>
      </c>
      <c r="L42" s="13">
        <v>262.95999999999998</v>
      </c>
      <c r="M42" s="57">
        <v>0.95150000000000001</v>
      </c>
    </row>
    <row r="43" spans="1:13">
      <c r="A43" s="101">
        <v>30</v>
      </c>
      <c r="B43" s="180">
        <v>8.3199999999999996E-2</v>
      </c>
      <c r="C43" s="13">
        <v>251.83</v>
      </c>
      <c r="D43" s="13">
        <v>275.12</v>
      </c>
      <c r="E43" s="57">
        <v>1.0192000000000001</v>
      </c>
      <c r="F43" s="178">
        <v>7.2139999999999996E-2</v>
      </c>
      <c r="G43" s="13">
        <v>251.19</v>
      </c>
      <c r="H43" s="13">
        <v>274.27999999999997</v>
      </c>
      <c r="I43" s="228">
        <v>1.0062</v>
      </c>
      <c r="J43" s="180">
        <v>5.6619999999999997E-2</v>
      </c>
      <c r="K43" s="13">
        <v>249.89</v>
      </c>
      <c r="L43" s="13">
        <v>272.54000000000002</v>
      </c>
      <c r="M43" s="57">
        <v>0.98370000000000002</v>
      </c>
    </row>
    <row r="44" spans="1:13">
      <c r="A44" s="101">
        <v>40</v>
      </c>
      <c r="B44" s="180">
        <v>8.6599999999999996E-2</v>
      </c>
      <c r="C44" s="13">
        <v>260.17</v>
      </c>
      <c r="D44" s="13">
        <v>284.42</v>
      </c>
      <c r="E44" s="57">
        <v>1.0494000000000001</v>
      </c>
      <c r="F44" s="178">
        <v>7.5179999999999997E-2</v>
      </c>
      <c r="G44" s="13">
        <v>259.61</v>
      </c>
      <c r="H44" s="13">
        <v>283.67</v>
      </c>
      <c r="I44" s="228">
        <v>1.0367</v>
      </c>
      <c r="J44" s="180">
        <v>5.917E-2</v>
      </c>
      <c r="K44" s="13">
        <v>258.47000000000003</v>
      </c>
      <c r="L44" s="13">
        <v>282.14</v>
      </c>
      <c r="M44" s="57">
        <v>1.0147999999999999</v>
      </c>
    </row>
    <row r="45" spans="1:13">
      <c r="A45" s="101">
        <v>50</v>
      </c>
      <c r="B45" s="180">
        <v>8.992E-2</v>
      </c>
      <c r="C45" s="13">
        <v>268.64</v>
      </c>
      <c r="D45" s="13">
        <v>293.81</v>
      </c>
      <c r="E45" s="57">
        <v>1.0789</v>
      </c>
      <c r="F45" s="178">
        <v>7.8149999999999997E-2</v>
      </c>
      <c r="G45" s="13">
        <v>268.14</v>
      </c>
      <c r="H45" s="13">
        <v>293.14999999999998</v>
      </c>
      <c r="I45" s="228">
        <v>1.0665</v>
      </c>
      <c r="J45" s="180">
        <v>6.164E-2</v>
      </c>
      <c r="K45" s="13">
        <v>267.13</v>
      </c>
      <c r="L45" s="13">
        <v>291.79000000000002</v>
      </c>
      <c r="M45" s="57">
        <v>1.0451999999999999</v>
      </c>
    </row>
    <row r="46" spans="1:13">
      <c r="A46" s="101">
        <v>60</v>
      </c>
      <c r="B46" s="180">
        <v>9.3189999999999995E-2</v>
      </c>
      <c r="C46" s="13">
        <v>277.23</v>
      </c>
      <c r="D46" s="13">
        <v>303.32</v>
      </c>
      <c r="E46" s="57">
        <v>1.1079000000000001</v>
      </c>
      <c r="F46" s="178">
        <v>8.1059999999999993E-2</v>
      </c>
      <c r="G46" s="13">
        <v>276.79000000000002</v>
      </c>
      <c r="H46" s="13">
        <v>302.72000000000003</v>
      </c>
      <c r="I46" s="228">
        <v>1.0956999999999999</v>
      </c>
      <c r="J46" s="180">
        <v>6.4049999999999996E-2</v>
      </c>
      <c r="K46" s="13">
        <v>275.89</v>
      </c>
      <c r="L46" s="13">
        <v>301.51</v>
      </c>
      <c r="M46" s="57">
        <v>1.0748</v>
      </c>
    </row>
    <row r="47" spans="1:13">
      <c r="A47" s="101">
        <v>70</v>
      </c>
      <c r="B47" s="180">
        <v>9.6409999999999996E-2</v>
      </c>
      <c r="C47" s="13">
        <v>285.95999999999998</v>
      </c>
      <c r="D47" s="13">
        <v>312.95</v>
      </c>
      <c r="E47" s="57">
        <v>1.1364000000000001</v>
      </c>
      <c r="F47" s="178">
        <v>8.3919999999999995E-2</v>
      </c>
      <c r="G47" s="13">
        <v>285.56</v>
      </c>
      <c r="H47" s="13">
        <v>312.41000000000003</v>
      </c>
      <c r="I47" s="228">
        <v>1.1243000000000001</v>
      </c>
      <c r="J47" s="180">
        <v>6.6409999999999997E-2</v>
      </c>
      <c r="K47" s="13">
        <v>284.75</v>
      </c>
      <c r="L47" s="13">
        <v>311.32</v>
      </c>
      <c r="M47" s="57">
        <v>1.1037999999999999</v>
      </c>
    </row>
    <row r="48" spans="1:13">
      <c r="A48" s="101">
        <v>80</v>
      </c>
      <c r="B48" s="180">
        <v>9.9599999999999994E-2</v>
      </c>
      <c r="C48" s="13">
        <v>294.82</v>
      </c>
      <c r="D48" s="13">
        <v>322.70999999999998</v>
      </c>
      <c r="E48" s="57">
        <v>1.1644000000000001</v>
      </c>
      <c r="F48" s="178">
        <v>8.6739999999999998E-2</v>
      </c>
      <c r="G48" s="13">
        <v>294.45999999999998</v>
      </c>
      <c r="H48" s="13">
        <v>322.22000000000003</v>
      </c>
      <c r="I48" s="228">
        <v>1.1525000000000001</v>
      </c>
      <c r="J48" s="180">
        <v>6.8729999999999999E-2</v>
      </c>
      <c r="K48" s="13">
        <v>293.73</v>
      </c>
      <c r="L48" s="13">
        <v>321.23</v>
      </c>
      <c r="M48" s="57">
        <v>1.1322000000000001</v>
      </c>
    </row>
    <row r="49" spans="1:13">
      <c r="A49" s="101">
        <v>90</v>
      </c>
      <c r="B49" s="180">
        <v>0.10274999999999999</v>
      </c>
      <c r="C49" s="13">
        <v>303.83</v>
      </c>
      <c r="D49" s="13">
        <v>332.6</v>
      </c>
      <c r="E49" s="57">
        <v>1.1919999999999999</v>
      </c>
      <c r="F49" s="178">
        <v>8.9529999999999998E-2</v>
      </c>
      <c r="G49" s="13">
        <v>303.5</v>
      </c>
      <c r="H49" s="13">
        <v>332.15</v>
      </c>
      <c r="I49" s="228">
        <v>1.1801999999999999</v>
      </c>
      <c r="J49" s="180">
        <v>7.102E-2</v>
      </c>
      <c r="K49" s="13">
        <v>302.83999999999997</v>
      </c>
      <c r="L49" s="13">
        <v>331.25</v>
      </c>
      <c r="M49" s="57">
        <v>1.1601999999999999</v>
      </c>
    </row>
    <row r="50" spans="1:13">
      <c r="A50" s="101">
        <v>100</v>
      </c>
      <c r="B50" s="180">
        <v>0.10587000000000001</v>
      </c>
      <c r="C50" s="13">
        <v>312.98</v>
      </c>
      <c r="D50" s="13">
        <v>342.62</v>
      </c>
      <c r="E50" s="57">
        <v>1.2193000000000001</v>
      </c>
      <c r="F50" s="178">
        <v>9.2289999999999997E-2</v>
      </c>
      <c r="G50" s="13">
        <v>312.68</v>
      </c>
      <c r="H50" s="13">
        <v>342.21</v>
      </c>
      <c r="I50" s="228">
        <v>1.1075999999999999</v>
      </c>
      <c r="J50" s="180">
        <v>7.3270000000000002E-2</v>
      </c>
      <c r="K50" s="13">
        <v>312.07</v>
      </c>
      <c r="L50" s="13">
        <v>341.38</v>
      </c>
      <c r="M50" s="57">
        <v>1.1878</v>
      </c>
    </row>
    <row r="51" spans="1:13">
      <c r="A51" s="101">
        <v>110</v>
      </c>
      <c r="B51" s="180">
        <v>0.10897</v>
      </c>
      <c r="C51" s="13">
        <v>322.27</v>
      </c>
      <c r="D51" s="13">
        <v>352.78</v>
      </c>
      <c r="E51" s="57">
        <v>1.2461</v>
      </c>
      <c r="F51" s="178">
        <v>9.5030000000000003E-2</v>
      </c>
      <c r="G51" s="13">
        <v>322</v>
      </c>
      <c r="H51" s="13">
        <v>352.4</v>
      </c>
      <c r="I51" s="228">
        <v>1.2344999999999999</v>
      </c>
      <c r="J51" s="180">
        <v>7.5499999999999998E-2</v>
      </c>
      <c r="K51" s="13">
        <v>321.44</v>
      </c>
      <c r="L51" s="13">
        <v>351.64</v>
      </c>
      <c r="M51" s="57">
        <v>1.2149000000000001</v>
      </c>
    </row>
    <row r="52" spans="1:13">
      <c r="A52" s="101">
        <v>120</v>
      </c>
      <c r="B52" s="180">
        <v>0.11205</v>
      </c>
      <c r="C52" s="13">
        <v>331.71</v>
      </c>
      <c r="D52" s="13">
        <v>363.08</v>
      </c>
      <c r="E52" s="57">
        <v>1.2726999999999999</v>
      </c>
      <c r="F52" s="178">
        <v>9.7739999999999994E-2</v>
      </c>
      <c r="G52" s="13">
        <v>331.45</v>
      </c>
      <c r="H52" s="13">
        <v>362.73</v>
      </c>
      <c r="I52" s="228">
        <v>1.2611000000000001</v>
      </c>
      <c r="J52" s="180">
        <v>7.7710000000000001E-2</v>
      </c>
      <c r="K52" s="13">
        <v>330.94</v>
      </c>
      <c r="L52" s="13">
        <v>362.03</v>
      </c>
      <c r="M52" s="57">
        <v>1.2417</v>
      </c>
    </row>
    <row r="53" spans="1:13">
      <c r="A53" s="101">
        <v>130</v>
      </c>
      <c r="B53" s="180" t="s">
        <v>0</v>
      </c>
      <c r="C53" s="13" t="s">
        <v>0</v>
      </c>
      <c r="D53" s="13" t="s">
        <v>0</v>
      </c>
      <c r="E53" s="57" t="s">
        <v>0</v>
      </c>
      <c r="F53" s="178" t="s">
        <v>0</v>
      </c>
      <c r="G53" s="13" t="s">
        <v>0</v>
      </c>
      <c r="H53" s="13" t="s">
        <v>0</v>
      </c>
      <c r="I53" s="228" t="s">
        <v>0</v>
      </c>
      <c r="J53" s="180">
        <v>7.9909999999999995E-2</v>
      </c>
      <c r="K53" s="13">
        <v>340.58</v>
      </c>
      <c r="L53" s="13">
        <v>372.54</v>
      </c>
      <c r="M53" s="57">
        <v>1.2681</v>
      </c>
    </row>
    <row r="54" spans="1:13" ht="15.75" thickBot="1">
      <c r="A54" s="102">
        <v>140</v>
      </c>
      <c r="B54" s="189" t="s">
        <v>0</v>
      </c>
      <c r="C54" s="218" t="s">
        <v>0</v>
      </c>
      <c r="D54" s="218" t="s">
        <v>0</v>
      </c>
      <c r="E54" s="58" t="s">
        <v>0</v>
      </c>
      <c r="F54" s="192" t="s">
        <v>0</v>
      </c>
      <c r="G54" s="218" t="s">
        <v>0</v>
      </c>
      <c r="H54" s="218" t="s">
        <v>0</v>
      </c>
      <c r="I54" s="229" t="s">
        <v>0</v>
      </c>
      <c r="J54" s="189">
        <v>8.208E-2</v>
      </c>
      <c r="K54" s="218">
        <v>350.35</v>
      </c>
      <c r="L54" s="218">
        <v>383.18</v>
      </c>
      <c r="M54" s="58">
        <v>1.2941</v>
      </c>
    </row>
  </sheetData>
  <mergeCells count="12">
    <mergeCell ref="A36:A37"/>
    <mergeCell ref="B36:E36"/>
    <mergeCell ref="F36:I36"/>
    <mergeCell ref="J36:M36"/>
    <mergeCell ref="A3:A4"/>
    <mergeCell ref="B3:E3"/>
    <mergeCell ref="F3:I3"/>
    <mergeCell ref="J3:M3"/>
    <mergeCell ref="A20:A21"/>
    <mergeCell ref="B20:E20"/>
    <mergeCell ref="F20:I20"/>
    <mergeCell ref="J20:M20"/>
  </mergeCells>
  <phoneticPr fontId="14" type="noConversion"/>
  <printOptions horizontalCentered="1" verticalCentered="1"/>
  <pageMargins left="0.11811023622047245" right="0.11811023622047245" top="0.15748031496062992" bottom="0.15748031496062992" header="0.31496062992125984" footer="0.31496062992125984"/>
  <pageSetup paperSize="9" scale="47" orientation="portrait" horizontalDpi="1200" verticalDpi="1200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>
  <sheetPr enableFormatConditionsCalculation="0">
    <pageSetUpPr fitToPage="1"/>
  </sheetPr>
  <dimension ref="A1:M60"/>
  <sheetViews>
    <sheetView workbookViewId="0">
      <selection activeCell="A40" sqref="A22:E40"/>
    </sheetView>
  </sheetViews>
  <sheetFormatPr defaultColWidth="8.85546875" defaultRowHeight="15"/>
  <cols>
    <col min="1" max="1" width="8.85546875" style="1"/>
    <col min="2" max="2" width="8.85546875" style="239"/>
    <col min="3" max="4" width="8.85546875" style="4"/>
    <col min="5" max="5" width="10.42578125" style="7" bestFit="1" customWidth="1"/>
    <col min="6" max="6" width="9.28515625" style="239" bestFit="1" customWidth="1"/>
    <col min="7" max="8" width="9.28515625" style="4" bestFit="1" customWidth="1"/>
    <col min="9" max="9" width="10.42578125" style="7" bestFit="1" customWidth="1"/>
    <col min="10" max="10" width="9.28515625" style="239" bestFit="1" customWidth="1"/>
    <col min="11" max="12" width="9.28515625" style="4" bestFit="1" customWidth="1"/>
    <col min="13" max="13" width="10.42578125" style="7" bestFit="1" customWidth="1"/>
  </cols>
  <sheetData>
    <row r="1" spans="1:13">
      <c r="A1" s="11" t="s">
        <v>104</v>
      </c>
    </row>
    <row r="2" spans="1:13" ht="15.75" thickBot="1"/>
    <row r="3" spans="1:13">
      <c r="A3" s="356" t="s">
        <v>32</v>
      </c>
      <c r="B3" s="353" t="s">
        <v>94</v>
      </c>
      <c r="C3" s="355"/>
      <c r="D3" s="355"/>
      <c r="E3" s="354"/>
      <c r="F3" s="353" t="s">
        <v>95</v>
      </c>
      <c r="G3" s="355"/>
      <c r="H3" s="355"/>
      <c r="I3" s="355"/>
      <c r="J3" s="353" t="s">
        <v>96</v>
      </c>
      <c r="K3" s="355"/>
      <c r="L3" s="355"/>
      <c r="M3" s="354"/>
    </row>
    <row r="4" spans="1:13">
      <c r="A4" s="357"/>
      <c r="B4" s="252" t="s">
        <v>34</v>
      </c>
      <c r="C4" s="250" t="s">
        <v>35</v>
      </c>
      <c r="D4" s="250" t="s">
        <v>36</v>
      </c>
      <c r="E4" s="254" t="s">
        <v>37</v>
      </c>
      <c r="F4" s="252" t="s">
        <v>34</v>
      </c>
      <c r="G4" s="250" t="s">
        <v>35</v>
      </c>
      <c r="H4" s="250" t="s">
        <v>36</v>
      </c>
      <c r="I4" s="256" t="s">
        <v>37</v>
      </c>
      <c r="J4" s="252" t="s">
        <v>34</v>
      </c>
      <c r="K4" s="250" t="s">
        <v>35</v>
      </c>
      <c r="L4" s="250" t="s">
        <v>36</v>
      </c>
      <c r="M4" s="254" t="s">
        <v>37</v>
      </c>
    </row>
    <row r="5" spans="1:13" ht="18" thickBot="1">
      <c r="A5" s="158" t="s">
        <v>6</v>
      </c>
      <c r="B5" s="253" t="s">
        <v>24</v>
      </c>
      <c r="C5" s="251" t="s">
        <v>12</v>
      </c>
      <c r="D5" s="251" t="s">
        <v>12</v>
      </c>
      <c r="E5" s="255" t="s">
        <v>25</v>
      </c>
      <c r="F5" s="253" t="s">
        <v>24</v>
      </c>
      <c r="G5" s="251" t="s">
        <v>12</v>
      </c>
      <c r="H5" s="251" t="s">
        <v>12</v>
      </c>
      <c r="I5" s="257" t="s">
        <v>25</v>
      </c>
      <c r="J5" s="253" t="s">
        <v>24</v>
      </c>
      <c r="K5" s="251" t="s">
        <v>12</v>
      </c>
      <c r="L5" s="251" t="s">
        <v>12</v>
      </c>
      <c r="M5" s="255" t="s">
        <v>25</v>
      </c>
    </row>
    <row r="6" spans="1:13" s="129" customFormat="1">
      <c r="A6" s="190" t="s">
        <v>49</v>
      </c>
      <c r="B6" s="188">
        <v>4.086E-2</v>
      </c>
      <c r="C6" s="205">
        <v>235.64</v>
      </c>
      <c r="D6" s="205">
        <v>256.07</v>
      </c>
      <c r="E6" s="258">
        <v>0.91169999999999995</v>
      </c>
      <c r="F6" s="187">
        <v>3.4079999999999999E-2</v>
      </c>
      <c r="G6" s="205">
        <v>238.74</v>
      </c>
      <c r="H6" s="205">
        <v>259.19</v>
      </c>
      <c r="I6" s="259">
        <v>0.90969999999999995</v>
      </c>
      <c r="J6" s="188">
        <v>2.9180000000000001E-2</v>
      </c>
      <c r="K6" s="205">
        <v>241.42</v>
      </c>
      <c r="L6" s="205">
        <v>261.85000000000002</v>
      </c>
      <c r="M6" s="258">
        <v>0.90800000000000003</v>
      </c>
    </row>
    <row r="7" spans="1:13">
      <c r="A7" s="101">
        <v>20</v>
      </c>
      <c r="B7" s="180">
        <v>4.1880000000000001E-2</v>
      </c>
      <c r="C7" s="13">
        <v>239.4</v>
      </c>
      <c r="D7" s="13">
        <v>260.33999999999997</v>
      </c>
      <c r="E7" s="57">
        <v>0.9264</v>
      </c>
      <c r="F7" s="178" t="s">
        <v>0</v>
      </c>
      <c r="G7" s="13" t="s">
        <v>0</v>
      </c>
      <c r="H7" s="13" t="s">
        <v>0</v>
      </c>
      <c r="I7" s="228" t="s">
        <v>0</v>
      </c>
      <c r="J7" s="180" t="s">
        <v>0</v>
      </c>
      <c r="K7" s="13" t="s">
        <v>0</v>
      </c>
      <c r="L7" s="13" t="s">
        <v>0</v>
      </c>
      <c r="M7" s="57" t="s">
        <v>0</v>
      </c>
    </row>
    <row r="8" spans="1:13">
      <c r="A8" s="101">
        <v>30</v>
      </c>
      <c r="B8" s="180">
        <v>4.4159999999999998E-2</v>
      </c>
      <c r="C8" s="13">
        <v>248.2</v>
      </c>
      <c r="D8" s="13">
        <v>270.27999999999997</v>
      </c>
      <c r="E8" s="57">
        <v>0.9597</v>
      </c>
      <c r="F8" s="178">
        <v>3.5810000000000002E-2</v>
      </c>
      <c r="G8" s="13">
        <v>246.41</v>
      </c>
      <c r="H8" s="13">
        <v>267.89</v>
      </c>
      <c r="I8" s="228">
        <v>0.93879999999999997</v>
      </c>
      <c r="J8" s="180">
        <v>2.9790000000000001E-2</v>
      </c>
      <c r="K8" s="13">
        <v>244.51</v>
      </c>
      <c r="L8" s="13">
        <v>265.37</v>
      </c>
      <c r="M8" s="57">
        <v>0.91969999999999996</v>
      </c>
    </row>
    <row r="9" spans="1:13">
      <c r="A9" s="101">
        <v>40</v>
      </c>
      <c r="B9" s="180">
        <v>4.6330000000000003E-2</v>
      </c>
      <c r="C9" s="13">
        <v>256.99</v>
      </c>
      <c r="D9" s="13">
        <v>280.16000000000003</v>
      </c>
      <c r="E9" s="57">
        <v>0.99180000000000001</v>
      </c>
      <c r="F9" s="178">
        <v>3.7740000000000003E-2</v>
      </c>
      <c r="G9" s="13">
        <v>255.45</v>
      </c>
      <c r="H9" s="13">
        <v>278.08999999999997</v>
      </c>
      <c r="I9" s="228">
        <v>0.97189999999999999</v>
      </c>
      <c r="J9" s="180">
        <v>3.1570000000000001E-2</v>
      </c>
      <c r="K9" s="13">
        <v>253.83</v>
      </c>
      <c r="L9" s="13">
        <v>275.93</v>
      </c>
      <c r="M9" s="57">
        <v>0.95389999999999997</v>
      </c>
    </row>
    <row r="10" spans="1:13">
      <c r="A10" s="101">
        <v>50</v>
      </c>
      <c r="B10" s="180">
        <v>4.8419999999999998E-2</v>
      </c>
      <c r="C10" s="13">
        <v>265.83</v>
      </c>
      <c r="D10" s="13">
        <v>290.04000000000002</v>
      </c>
      <c r="E10" s="57">
        <v>1.0228999999999999</v>
      </c>
      <c r="F10" s="178">
        <v>3.9579999999999997E-2</v>
      </c>
      <c r="G10" s="13">
        <v>264.48</v>
      </c>
      <c r="H10" s="13">
        <v>288.23</v>
      </c>
      <c r="I10" s="228">
        <v>1.0037</v>
      </c>
      <c r="J10" s="180">
        <v>3.3239999999999999E-2</v>
      </c>
      <c r="K10" s="13">
        <v>263.08</v>
      </c>
      <c r="L10" s="13">
        <v>286.35000000000002</v>
      </c>
      <c r="M10" s="57">
        <v>0.98670000000000002</v>
      </c>
    </row>
    <row r="11" spans="1:13">
      <c r="A11" s="101">
        <v>60</v>
      </c>
      <c r="B11" s="180">
        <v>5.0430000000000003E-2</v>
      </c>
      <c r="C11" s="13">
        <v>274.73</v>
      </c>
      <c r="D11" s="13">
        <v>299.95</v>
      </c>
      <c r="E11" s="57">
        <v>1.0530999999999999</v>
      </c>
      <c r="F11" s="178">
        <v>4.1340000000000002E-2</v>
      </c>
      <c r="G11" s="13">
        <v>273.54000000000002</v>
      </c>
      <c r="H11" s="13">
        <v>298.35000000000002</v>
      </c>
      <c r="I11" s="228">
        <v>1.0346</v>
      </c>
      <c r="J11" s="180">
        <v>3.4819999999999997E-2</v>
      </c>
      <c r="K11" s="13">
        <v>272.31</v>
      </c>
      <c r="L11" s="13">
        <v>296.69</v>
      </c>
      <c r="M11" s="57">
        <v>1.0182</v>
      </c>
    </row>
    <row r="12" spans="1:13">
      <c r="A12" s="101">
        <v>70</v>
      </c>
      <c r="B12" s="180">
        <v>5.2400000000000002E-2</v>
      </c>
      <c r="C12" s="13">
        <v>283.72000000000003</v>
      </c>
      <c r="D12" s="13">
        <v>309.92</v>
      </c>
      <c r="E12" s="57">
        <v>1.0825</v>
      </c>
      <c r="F12" s="178">
        <v>4.3040000000000002E-2</v>
      </c>
      <c r="G12" s="13">
        <v>282.66000000000003</v>
      </c>
      <c r="H12" s="13">
        <v>308.48</v>
      </c>
      <c r="I12" s="228">
        <v>1.0645</v>
      </c>
      <c r="J12" s="180">
        <v>3.6339999999999997E-2</v>
      </c>
      <c r="K12" s="13">
        <v>281.57</v>
      </c>
      <c r="L12" s="13">
        <v>307.01</v>
      </c>
      <c r="M12" s="57">
        <v>1.0487</v>
      </c>
    </row>
    <row r="13" spans="1:13">
      <c r="A13" s="101">
        <v>80</v>
      </c>
      <c r="B13" s="180">
        <v>5.432E-2</v>
      </c>
      <c r="C13" s="13">
        <v>292.8</v>
      </c>
      <c r="D13" s="13">
        <v>319.95999999999998</v>
      </c>
      <c r="E13" s="57">
        <v>1.1113999999999999</v>
      </c>
      <c r="F13" s="178">
        <v>4.4690000000000001E-2</v>
      </c>
      <c r="G13" s="13">
        <v>291.86</v>
      </c>
      <c r="H13" s="13">
        <v>318.67</v>
      </c>
      <c r="I13" s="228">
        <v>1.0938000000000001</v>
      </c>
      <c r="J13" s="180">
        <v>3.7810000000000003E-2</v>
      </c>
      <c r="K13" s="13">
        <v>290.88</v>
      </c>
      <c r="L13" s="13">
        <v>317.35000000000002</v>
      </c>
      <c r="M13" s="57">
        <v>1.0784</v>
      </c>
    </row>
    <row r="14" spans="1:13">
      <c r="A14" s="101">
        <v>90</v>
      </c>
      <c r="B14" s="180">
        <v>5.62E-2</v>
      </c>
      <c r="C14" s="13">
        <v>302</v>
      </c>
      <c r="D14" s="13">
        <v>330.1</v>
      </c>
      <c r="E14" s="57">
        <v>1.1396999999999999</v>
      </c>
      <c r="F14" s="178">
        <v>4.6309999999999997E-2</v>
      </c>
      <c r="G14" s="13">
        <v>301.14</v>
      </c>
      <c r="H14" s="13">
        <v>328.93</v>
      </c>
      <c r="I14" s="228">
        <v>1.1225000000000001</v>
      </c>
      <c r="J14" s="180">
        <v>3.9239999999999997E-2</v>
      </c>
      <c r="K14" s="13">
        <v>300.27</v>
      </c>
      <c r="L14" s="13">
        <v>327.74</v>
      </c>
      <c r="M14" s="57">
        <v>1.1073999999999999</v>
      </c>
    </row>
    <row r="15" spans="1:13">
      <c r="A15" s="101">
        <v>100</v>
      </c>
      <c r="B15" s="180">
        <v>5.8049999999999997E-2</v>
      </c>
      <c r="C15" s="13">
        <v>311.31</v>
      </c>
      <c r="D15" s="13">
        <v>340.33</v>
      </c>
      <c r="E15" s="57">
        <v>1.1675</v>
      </c>
      <c r="F15" s="178">
        <v>4.7899999999999998E-2</v>
      </c>
      <c r="G15" s="13">
        <v>310.52999999999997</v>
      </c>
      <c r="H15" s="13">
        <v>339.27</v>
      </c>
      <c r="I15" s="228">
        <v>1.1505000000000001</v>
      </c>
      <c r="J15" s="180">
        <v>4.0640000000000003E-2</v>
      </c>
      <c r="K15" s="13">
        <v>309.74</v>
      </c>
      <c r="L15" s="13">
        <v>338.19</v>
      </c>
      <c r="M15" s="57">
        <v>1.1357999999999999</v>
      </c>
    </row>
    <row r="16" spans="1:13">
      <c r="A16" s="101">
        <v>110</v>
      </c>
      <c r="B16" s="180">
        <v>5.9880000000000003E-2</v>
      </c>
      <c r="C16" s="13">
        <v>320.74</v>
      </c>
      <c r="D16" s="13">
        <v>350.68</v>
      </c>
      <c r="E16" s="57">
        <v>1.1949000000000001</v>
      </c>
      <c r="F16" s="178">
        <v>4.9459999999999997E-2</v>
      </c>
      <c r="G16" s="13">
        <v>320.02999999999997</v>
      </c>
      <c r="H16" s="13">
        <v>349.7</v>
      </c>
      <c r="I16" s="228">
        <v>1.1780999999999999</v>
      </c>
      <c r="J16" s="180">
        <v>4.2009999999999999E-2</v>
      </c>
      <c r="K16" s="13">
        <v>319.31</v>
      </c>
      <c r="L16" s="13">
        <v>348.71</v>
      </c>
      <c r="M16" s="57">
        <v>1.1637</v>
      </c>
    </row>
    <row r="17" spans="1:13">
      <c r="A17" s="101">
        <v>120</v>
      </c>
      <c r="B17" s="180">
        <v>6.1679999999999999E-2</v>
      </c>
      <c r="C17" s="13">
        <v>330.3</v>
      </c>
      <c r="D17" s="13">
        <v>361.14</v>
      </c>
      <c r="E17" s="57">
        <v>1.2218</v>
      </c>
      <c r="F17" s="178">
        <v>5.0990000000000001E-2</v>
      </c>
      <c r="G17" s="13">
        <v>329.64</v>
      </c>
      <c r="H17" s="13">
        <v>360.24</v>
      </c>
      <c r="I17" s="228">
        <v>1.2053</v>
      </c>
      <c r="J17" s="180">
        <v>4.335E-2</v>
      </c>
      <c r="K17" s="13">
        <v>328.98</v>
      </c>
      <c r="L17" s="13">
        <v>359.33</v>
      </c>
      <c r="M17" s="57">
        <v>1.1910000000000001</v>
      </c>
    </row>
    <row r="18" spans="1:13">
      <c r="A18" s="101">
        <v>130</v>
      </c>
      <c r="B18" s="180">
        <v>6.3469999999999999E-2</v>
      </c>
      <c r="C18" s="13">
        <v>339.98</v>
      </c>
      <c r="D18" s="13">
        <v>371.72</v>
      </c>
      <c r="E18" s="57">
        <v>1.2484</v>
      </c>
      <c r="F18" s="178">
        <v>5.2510000000000001E-2</v>
      </c>
      <c r="G18" s="13">
        <v>339.38</v>
      </c>
      <c r="H18" s="13">
        <v>370.88</v>
      </c>
      <c r="I18" s="228">
        <v>1.232</v>
      </c>
      <c r="J18" s="180">
        <v>4.4679999999999997E-2</v>
      </c>
      <c r="K18" s="13">
        <v>338.76</v>
      </c>
      <c r="L18" s="13">
        <v>370.04</v>
      </c>
      <c r="M18" s="57">
        <v>1.2179</v>
      </c>
    </row>
    <row r="19" spans="1:13">
      <c r="A19" s="101">
        <v>140</v>
      </c>
      <c r="B19" s="180">
        <v>6.5240000000000006E-2</v>
      </c>
      <c r="C19" s="13">
        <v>349.79</v>
      </c>
      <c r="D19" s="13">
        <v>382.42</v>
      </c>
      <c r="E19" s="57">
        <v>1.2746</v>
      </c>
      <c r="F19" s="178">
        <v>5.4019999999999999E-2</v>
      </c>
      <c r="G19" s="13">
        <v>349.23</v>
      </c>
      <c r="H19" s="13">
        <v>381.64</v>
      </c>
      <c r="I19" s="228">
        <v>1.2584</v>
      </c>
      <c r="J19" s="180">
        <v>4.5990000000000003E-2</v>
      </c>
      <c r="K19" s="13">
        <v>348.66</v>
      </c>
      <c r="L19" s="13">
        <v>380.86</v>
      </c>
      <c r="M19" s="57">
        <v>1.2444</v>
      </c>
    </row>
    <row r="20" spans="1:13">
      <c r="A20" s="101">
        <v>150</v>
      </c>
      <c r="B20" s="180" t="s">
        <v>0</v>
      </c>
      <c r="C20" s="13" t="s">
        <v>0</v>
      </c>
      <c r="D20" s="13" t="s">
        <v>0</v>
      </c>
      <c r="E20" s="57" t="s">
        <v>0</v>
      </c>
      <c r="F20" s="178">
        <v>5.5500000000000001E-2</v>
      </c>
      <c r="G20" s="13">
        <v>359.21</v>
      </c>
      <c r="H20" s="13">
        <v>392.52</v>
      </c>
      <c r="I20" s="228">
        <v>1.2844</v>
      </c>
      <c r="J20" s="180">
        <v>4.7289999999999999E-2</v>
      </c>
      <c r="K20" s="13">
        <v>358.68</v>
      </c>
      <c r="L20" s="13">
        <v>391.79</v>
      </c>
      <c r="M20" s="57">
        <v>1.2706</v>
      </c>
    </row>
    <row r="21" spans="1:13" ht="15.75" thickBot="1">
      <c r="A21" s="102">
        <v>160</v>
      </c>
      <c r="B21" s="189" t="s">
        <v>0</v>
      </c>
      <c r="C21" s="218" t="s">
        <v>0</v>
      </c>
      <c r="D21" s="218" t="s">
        <v>0</v>
      </c>
      <c r="E21" s="58" t="s">
        <v>0</v>
      </c>
      <c r="F21" s="192">
        <v>5.6980000000000003E-2</v>
      </c>
      <c r="G21" s="218">
        <v>369.32</v>
      </c>
      <c r="H21" s="218">
        <v>403.51</v>
      </c>
      <c r="I21" s="229">
        <v>1.31</v>
      </c>
      <c r="J21" s="189">
        <v>4.8570000000000002E-2</v>
      </c>
      <c r="K21" s="218">
        <v>368.82</v>
      </c>
      <c r="L21" s="218">
        <v>402.82</v>
      </c>
      <c r="M21" s="58">
        <v>1.2963</v>
      </c>
    </row>
    <row r="22" spans="1:13">
      <c r="A22" s="356" t="s">
        <v>32</v>
      </c>
      <c r="B22" s="353" t="s">
        <v>97</v>
      </c>
      <c r="C22" s="355"/>
      <c r="D22" s="355"/>
      <c r="E22" s="354"/>
      <c r="F22" s="353" t="s">
        <v>98</v>
      </c>
      <c r="G22" s="355"/>
      <c r="H22" s="355"/>
      <c r="I22" s="355"/>
      <c r="J22" s="353" t="s">
        <v>99</v>
      </c>
      <c r="K22" s="355"/>
      <c r="L22" s="355"/>
      <c r="M22" s="354"/>
    </row>
    <row r="23" spans="1:13">
      <c r="A23" s="357"/>
      <c r="B23" s="252" t="s">
        <v>34</v>
      </c>
      <c r="C23" s="250" t="s">
        <v>35</v>
      </c>
      <c r="D23" s="250" t="s">
        <v>36</v>
      </c>
      <c r="E23" s="254" t="s">
        <v>37</v>
      </c>
      <c r="F23" s="252" t="s">
        <v>34</v>
      </c>
      <c r="G23" s="250" t="s">
        <v>35</v>
      </c>
      <c r="H23" s="250" t="s">
        <v>36</v>
      </c>
      <c r="I23" s="256" t="s">
        <v>37</v>
      </c>
      <c r="J23" s="252" t="s">
        <v>34</v>
      </c>
      <c r="K23" s="250" t="s">
        <v>35</v>
      </c>
      <c r="L23" s="250" t="s">
        <v>36</v>
      </c>
      <c r="M23" s="254" t="s">
        <v>37</v>
      </c>
    </row>
    <row r="24" spans="1:13" ht="18" thickBot="1">
      <c r="A24" s="158" t="s">
        <v>6</v>
      </c>
      <c r="B24" s="253" t="s">
        <v>24</v>
      </c>
      <c r="C24" s="251" t="s">
        <v>12</v>
      </c>
      <c r="D24" s="251" t="s">
        <v>12</v>
      </c>
      <c r="E24" s="255" t="s">
        <v>25</v>
      </c>
      <c r="F24" s="253" t="s">
        <v>24</v>
      </c>
      <c r="G24" s="251" t="s">
        <v>12</v>
      </c>
      <c r="H24" s="251" t="s">
        <v>12</v>
      </c>
      <c r="I24" s="257" t="s">
        <v>25</v>
      </c>
      <c r="J24" s="253" t="s">
        <v>24</v>
      </c>
      <c r="K24" s="251" t="s">
        <v>12</v>
      </c>
      <c r="L24" s="251" t="s">
        <v>12</v>
      </c>
      <c r="M24" s="255" t="s">
        <v>25</v>
      </c>
    </row>
    <row r="25" spans="1:13" s="129" customFormat="1">
      <c r="A25" s="190" t="s">
        <v>49</v>
      </c>
      <c r="B25" s="188">
        <v>2.547E-2</v>
      </c>
      <c r="C25" s="205">
        <v>243.78</v>
      </c>
      <c r="D25" s="205">
        <v>264.14999999999998</v>
      </c>
      <c r="E25" s="258">
        <v>0.90659999999999996</v>
      </c>
      <c r="F25" s="187">
        <v>2.2550000000000001E-2</v>
      </c>
      <c r="G25" s="205">
        <v>245.88</v>
      </c>
      <c r="H25" s="205">
        <v>266.18</v>
      </c>
      <c r="I25" s="259">
        <v>0.90539999999999998</v>
      </c>
      <c r="J25" s="188">
        <v>2.0199999999999999E-2</v>
      </c>
      <c r="K25" s="205">
        <v>247.77</v>
      </c>
      <c r="L25" s="205">
        <v>267.97000000000003</v>
      </c>
      <c r="M25" s="258">
        <v>0.90429999999999999</v>
      </c>
    </row>
    <row r="26" spans="1:13">
      <c r="A26" s="101">
        <v>40</v>
      </c>
      <c r="B26" s="180">
        <v>2.691E-2</v>
      </c>
      <c r="C26" s="13">
        <v>252.13</v>
      </c>
      <c r="D26" s="13">
        <v>273.66000000000003</v>
      </c>
      <c r="E26" s="57">
        <v>0.93740000000000001</v>
      </c>
      <c r="F26" s="178">
        <v>2.325E-2</v>
      </c>
      <c r="G26" s="13">
        <v>250.32</v>
      </c>
      <c r="H26" s="13">
        <v>271.25</v>
      </c>
      <c r="I26" s="228">
        <v>0.92169999999999996</v>
      </c>
      <c r="J26" s="180">
        <v>2.0289999999999999E-2</v>
      </c>
      <c r="K26" s="13">
        <v>248.39</v>
      </c>
      <c r="L26" s="13">
        <v>268.68</v>
      </c>
      <c r="M26" s="57">
        <v>0.90659999999999996</v>
      </c>
    </row>
    <row r="27" spans="1:13">
      <c r="A27" s="101">
        <v>50</v>
      </c>
      <c r="B27" s="180">
        <v>2.8459999999999999E-2</v>
      </c>
      <c r="C27" s="13">
        <v>261.62</v>
      </c>
      <c r="D27" s="13">
        <v>284.39</v>
      </c>
      <c r="E27" s="57">
        <v>0.97109999999999996</v>
      </c>
      <c r="F27" s="178">
        <v>2.4719999999999999E-2</v>
      </c>
      <c r="G27" s="13">
        <v>260.08999999999997</v>
      </c>
      <c r="H27" s="13">
        <v>282.33999999999997</v>
      </c>
      <c r="I27" s="228">
        <v>0.95660000000000001</v>
      </c>
      <c r="J27" s="180">
        <v>2.171E-2</v>
      </c>
      <c r="K27" s="13">
        <v>258.48</v>
      </c>
      <c r="L27" s="13">
        <v>280.19</v>
      </c>
      <c r="M27" s="57">
        <v>0.94279999999999997</v>
      </c>
    </row>
    <row r="28" spans="1:13">
      <c r="A28" s="101">
        <v>60</v>
      </c>
      <c r="B28" s="180">
        <v>2.9919999999999999E-2</v>
      </c>
      <c r="C28" s="13">
        <v>271.04000000000002</v>
      </c>
      <c r="D28" s="13">
        <v>294.98</v>
      </c>
      <c r="E28" s="57">
        <v>1.0034000000000001</v>
      </c>
      <c r="F28" s="178">
        <v>2.6089999999999999E-2</v>
      </c>
      <c r="G28" s="13">
        <v>269.72000000000003</v>
      </c>
      <c r="H28" s="13">
        <v>293.20999999999998</v>
      </c>
      <c r="I28" s="228">
        <v>0.98970000000000002</v>
      </c>
      <c r="J28" s="180">
        <v>2.3009999999999999E-2</v>
      </c>
      <c r="K28" s="13">
        <v>268.35000000000002</v>
      </c>
      <c r="L28" s="13">
        <v>291.36</v>
      </c>
      <c r="M28" s="57">
        <v>0.9768</v>
      </c>
    </row>
    <row r="29" spans="1:13">
      <c r="A29" s="101">
        <v>70</v>
      </c>
      <c r="B29" s="180">
        <v>3.1309999999999998E-2</v>
      </c>
      <c r="C29" s="13">
        <v>280.45</v>
      </c>
      <c r="D29" s="13">
        <v>305.5</v>
      </c>
      <c r="E29" s="57">
        <v>1.0345</v>
      </c>
      <c r="F29" s="178">
        <v>2.7380000000000002E-2</v>
      </c>
      <c r="G29" s="13">
        <v>279.3</v>
      </c>
      <c r="H29" s="13">
        <v>303.94</v>
      </c>
      <c r="I29" s="228">
        <v>1.0214000000000001</v>
      </c>
      <c r="J29" s="180">
        <v>2.4230000000000002E-2</v>
      </c>
      <c r="K29" s="13">
        <v>278.11</v>
      </c>
      <c r="L29" s="13">
        <v>302.33999999999997</v>
      </c>
      <c r="M29" s="57">
        <v>1.0093000000000001</v>
      </c>
    </row>
    <row r="30" spans="1:13">
      <c r="A30" s="101">
        <v>80</v>
      </c>
      <c r="B30" s="180">
        <v>3.2640000000000002E-2</v>
      </c>
      <c r="C30" s="13">
        <v>289.89</v>
      </c>
      <c r="D30" s="13">
        <v>316</v>
      </c>
      <c r="E30" s="57">
        <v>1.0647</v>
      </c>
      <c r="F30" s="178">
        <v>2.861E-2</v>
      </c>
      <c r="G30" s="13">
        <v>288.87</v>
      </c>
      <c r="H30" s="13">
        <v>314.62</v>
      </c>
      <c r="I30" s="228">
        <v>1.0521</v>
      </c>
      <c r="J30" s="180">
        <v>2.538E-2</v>
      </c>
      <c r="K30" s="13">
        <v>287.82</v>
      </c>
      <c r="L30" s="13">
        <v>313.2</v>
      </c>
      <c r="M30" s="57">
        <v>1.0405</v>
      </c>
    </row>
    <row r="31" spans="1:13">
      <c r="A31" s="101">
        <v>90</v>
      </c>
      <c r="B31" s="180">
        <v>3.3930000000000002E-2</v>
      </c>
      <c r="C31" s="13">
        <v>299.37</v>
      </c>
      <c r="D31" s="13">
        <v>326.52</v>
      </c>
      <c r="E31" s="57">
        <v>1.0940000000000001</v>
      </c>
      <c r="F31" s="178">
        <v>2.98E-2</v>
      </c>
      <c r="G31" s="13">
        <v>298.45999999999998</v>
      </c>
      <c r="H31" s="13">
        <v>325.27999999999997</v>
      </c>
      <c r="I31" s="228">
        <v>1.0819000000000001</v>
      </c>
      <c r="J31" s="180">
        <v>2.649E-2</v>
      </c>
      <c r="K31" s="13">
        <v>297.52999999999997</v>
      </c>
      <c r="L31" s="13">
        <v>324.01</v>
      </c>
      <c r="M31" s="57">
        <v>1.0707</v>
      </c>
    </row>
    <row r="32" spans="1:13">
      <c r="A32" s="101">
        <v>100</v>
      </c>
      <c r="B32" s="180">
        <v>3.5189999999999999E-2</v>
      </c>
      <c r="C32" s="13">
        <v>308.93</v>
      </c>
      <c r="D32" s="13">
        <v>337.08</v>
      </c>
      <c r="E32" s="57">
        <v>1.1227</v>
      </c>
      <c r="F32" s="178">
        <v>3.0949999999999998E-2</v>
      </c>
      <c r="G32" s="13">
        <v>308.11</v>
      </c>
      <c r="H32" s="13">
        <v>335.96</v>
      </c>
      <c r="I32" s="228">
        <v>1.1109</v>
      </c>
      <c r="J32" s="180">
        <v>2.7550000000000002E-2</v>
      </c>
      <c r="K32" s="13">
        <v>307.27</v>
      </c>
      <c r="L32" s="13">
        <v>334.82</v>
      </c>
      <c r="M32" s="57">
        <v>1.1000000000000001</v>
      </c>
    </row>
    <row r="33" spans="1:13">
      <c r="A33" s="101">
        <v>110</v>
      </c>
      <c r="B33" s="180">
        <v>3.6420000000000001E-2</v>
      </c>
      <c r="C33" s="13">
        <v>318.57</v>
      </c>
      <c r="D33" s="13">
        <v>347.71</v>
      </c>
      <c r="E33" s="57">
        <v>1.1508</v>
      </c>
      <c r="F33" s="178">
        <v>3.2070000000000001E-2</v>
      </c>
      <c r="G33" s="13">
        <v>317.82</v>
      </c>
      <c r="H33" s="13">
        <v>346.68</v>
      </c>
      <c r="I33" s="228">
        <v>1.1392</v>
      </c>
      <c r="J33" s="180">
        <v>2.8580000000000001E-2</v>
      </c>
      <c r="K33" s="13">
        <v>317.06</v>
      </c>
      <c r="L33" s="13">
        <v>345.65</v>
      </c>
      <c r="M33" s="57">
        <v>1.1286</v>
      </c>
    </row>
    <row r="34" spans="1:13">
      <c r="A34" s="101">
        <v>120</v>
      </c>
      <c r="B34" s="180">
        <v>3.7620000000000001E-2</v>
      </c>
      <c r="C34" s="13">
        <v>328.31</v>
      </c>
      <c r="D34" s="13">
        <v>358.4</v>
      </c>
      <c r="E34" s="57">
        <v>1.1783999999999999</v>
      </c>
      <c r="F34" s="178">
        <v>3.3160000000000002E-2</v>
      </c>
      <c r="G34" s="13">
        <v>327.62</v>
      </c>
      <c r="H34" s="13">
        <v>357.47</v>
      </c>
      <c r="I34" s="228">
        <v>1.167</v>
      </c>
      <c r="J34" s="180">
        <v>2.9590000000000002E-2</v>
      </c>
      <c r="K34" s="13">
        <v>326.93</v>
      </c>
      <c r="L34" s="13">
        <v>356.52</v>
      </c>
      <c r="M34" s="57">
        <v>1.1567000000000001</v>
      </c>
    </row>
    <row r="35" spans="1:13">
      <c r="A35" s="101">
        <v>130</v>
      </c>
      <c r="B35" s="180">
        <v>3.8809999999999997E-2</v>
      </c>
      <c r="C35" s="13">
        <v>338.14</v>
      </c>
      <c r="D35" s="13">
        <v>369.19</v>
      </c>
      <c r="E35" s="57">
        <v>1.2055</v>
      </c>
      <c r="F35" s="178">
        <v>3.4229999999999997E-2</v>
      </c>
      <c r="G35" s="13">
        <v>337.52</v>
      </c>
      <c r="H35" s="13">
        <v>368.33</v>
      </c>
      <c r="I35" s="228">
        <v>1.1942999999999999</v>
      </c>
      <c r="J35" s="180">
        <v>3.058E-2</v>
      </c>
      <c r="K35" s="13">
        <v>336.88</v>
      </c>
      <c r="L35" s="13">
        <v>367.46</v>
      </c>
      <c r="M35" s="57">
        <v>1.1840999999999999</v>
      </c>
    </row>
    <row r="36" spans="1:13">
      <c r="A36" s="101">
        <v>140</v>
      </c>
      <c r="B36" s="180">
        <v>3.9969999999999999E-2</v>
      </c>
      <c r="C36" s="13">
        <v>348.09</v>
      </c>
      <c r="D36" s="13">
        <v>380.07</v>
      </c>
      <c r="E36" s="57">
        <v>1.2321</v>
      </c>
      <c r="F36" s="178">
        <v>3.5290000000000002E-2</v>
      </c>
      <c r="G36" s="13">
        <v>347.51</v>
      </c>
      <c r="H36" s="13">
        <v>379.27</v>
      </c>
      <c r="I36" s="228">
        <v>1.2211000000000001</v>
      </c>
      <c r="J36" s="180">
        <v>3.1539999999999999E-2</v>
      </c>
      <c r="K36" s="13">
        <v>346.92</v>
      </c>
      <c r="L36" s="13">
        <v>378.46</v>
      </c>
      <c r="M36" s="57">
        <v>1.2111000000000001</v>
      </c>
    </row>
    <row r="37" spans="1:13">
      <c r="A37" s="101">
        <v>150</v>
      </c>
      <c r="B37" s="180">
        <v>4.113E-2</v>
      </c>
      <c r="C37" s="13">
        <v>358.15</v>
      </c>
      <c r="D37" s="13">
        <v>391.05</v>
      </c>
      <c r="E37" s="57">
        <v>1.2584</v>
      </c>
      <c r="F37" s="178">
        <v>3.6330000000000001E-2</v>
      </c>
      <c r="G37" s="13">
        <v>357.61</v>
      </c>
      <c r="H37" s="13">
        <v>390.31</v>
      </c>
      <c r="I37" s="228">
        <v>1.2475000000000001</v>
      </c>
      <c r="J37" s="180">
        <v>3.2500000000000001E-2</v>
      </c>
      <c r="K37" s="13">
        <v>357.06</v>
      </c>
      <c r="L37" s="13">
        <v>389.56</v>
      </c>
      <c r="M37" s="57">
        <v>1.2376</v>
      </c>
    </row>
    <row r="38" spans="1:13">
      <c r="A38" s="101">
        <v>160</v>
      </c>
      <c r="B38" s="180">
        <v>4.2270000000000002E-2</v>
      </c>
      <c r="C38" s="13">
        <v>368.32</v>
      </c>
      <c r="D38" s="13">
        <v>402.14</v>
      </c>
      <c r="E38" s="57">
        <v>1.2843</v>
      </c>
      <c r="F38" s="178">
        <v>3.7359999999999997E-2</v>
      </c>
      <c r="G38" s="13">
        <v>367.82</v>
      </c>
      <c r="H38" s="13">
        <v>401.44</v>
      </c>
      <c r="I38" s="228">
        <v>1.2735000000000001</v>
      </c>
      <c r="J38" s="180">
        <v>3.3439999999999998E-2</v>
      </c>
      <c r="K38" s="13">
        <v>367.31</v>
      </c>
      <c r="L38" s="13">
        <v>400.74</v>
      </c>
      <c r="M38" s="57">
        <v>1.2638</v>
      </c>
    </row>
    <row r="39" spans="1:13">
      <c r="A39" s="101">
        <v>170</v>
      </c>
      <c r="B39" s="180">
        <v>4.3400000000000001E-2</v>
      </c>
      <c r="C39" s="13">
        <v>378.61</v>
      </c>
      <c r="D39" s="13">
        <v>413.33</v>
      </c>
      <c r="E39" s="57">
        <v>1.3098000000000001</v>
      </c>
      <c r="F39" s="178">
        <v>3.8379999999999997E-2</v>
      </c>
      <c r="G39" s="13">
        <v>378.14</v>
      </c>
      <c r="H39" s="13">
        <v>412.68</v>
      </c>
      <c r="I39" s="228">
        <v>1.2991999999999999</v>
      </c>
      <c r="J39" s="180">
        <v>3.4360000000000002E-2</v>
      </c>
      <c r="K39" s="13">
        <v>377.66</v>
      </c>
      <c r="L39" s="13">
        <v>412.02</v>
      </c>
      <c r="M39" s="57">
        <v>1.2895000000000001</v>
      </c>
    </row>
    <row r="40" spans="1:13" ht="15.75" thickBot="1">
      <c r="A40" s="102">
        <v>180</v>
      </c>
      <c r="B40" s="189">
        <v>4.4519999999999997E-2</v>
      </c>
      <c r="C40" s="218">
        <v>389.02</v>
      </c>
      <c r="D40" s="218">
        <v>424.63</v>
      </c>
      <c r="E40" s="58">
        <v>1.3351</v>
      </c>
      <c r="F40" s="192">
        <v>3.9390000000000001E-2</v>
      </c>
      <c r="G40" s="218">
        <v>388.57</v>
      </c>
      <c r="H40" s="218">
        <v>424.02</v>
      </c>
      <c r="I40" s="229">
        <v>1.3245</v>
      </c>
      <c r="J40" s="189">
        <v>3.5279999999999999E-2</v>
      </c>
      <c r="K40" s="218">
        <v>388.12</v>
      </c>
      <c r="L40" s="218">
        <v>423.4</v>
      </c>
      <c r="M40" s="58">
        <v>1.3149</v>
      </c>
    </row>
    <row r="41" spans="1:13">
      <c r="A41" s="356" t="s">
        <v>32</v>
      </c>
      <c r="B41" s="353" t="s">
        <v>100</v>
      </c>
      <c r="C41" s="355"/>
      <c r="D41" s="355"/>
      <c r="E41" s="354"/>
      <c r="F41" s="353" t="s">
        <v>101</v>
      </c>
      <c r="G41" s="355"/>
      <c r="H41" s="355"/>
      <c r="I41" s="355"/>
      <c r="J41" s="353" t="s">
        <v>102</v>
      </c>
      <c r="K41" s="355"/>
      <c r="L41" s="355"/>
      <c r="M41" s="354"/>
    </row>
    <row r="42" spans="1:13">
      <c r="A42" s="357"/>
      <c r="B42" s="252" t="s">
        <v>34</v>
      </c>
      <c r="C42" s="250" t="s">
        <v>35</v>
      </c>
      <c r="D42" s="250" t="s">
        <v>36</v>
      </c>
      <c r="E42" s="254" t="s">
        <v>37</v>
      </c>
      <c r="F42" s="252" t="s">
        <v>34</v>
      </c>
      <c r="G42" s="250" t="s">
        <v>35</v>
      </c>
      <c r="H42" s="250" t="s">
        <v>36</v>
      </c>
      <c r="I42" s="256" t="s">
        <v>37</v>
      </c>
      <c r="J42" s="252" t="s">
        <v>34</v>
      </c>
      <c r="K42" s="250" t="s">
        <v>35</v>
      </c>
      <c r="L42" s="250" t="s">
        <v>36</v>
      </c>
      <c r="M42" s="254" t="s">
        <v>37</v>
      </c>
    </row>
    <row r="43" spans="1:13" ht="18" thickBot="1">
      <c r="A43" s="158" t="s">
        <v>6</v>
      </c>
      <c r="B43" s="253" t="s">
        <v>24</v>
      </c>
      <c r="C43" s="251" t="s">
        <v>12</v>
      </c>
      <c r="D43" s="251" t="s">
        <v>12</v>
      </c>
      <c r="E43" s="255" t="s">
        <v>25</v>
      </c>
      <c r="F43" s="253" t="s">
        <v>24</v>
      </c>
      <c r="G43" s="251" t="s">
        <v>12</v>
      </c>
      <c r="H43" s="251" t="s">
        <v>12</v>
      </c>
      <c r="I43" s="257" t="s">
        <v>25</v>
      </c>
      <c r="J43" s="253" t="s">
        <v>24</v>
      </c>
      <c r="K43" s="251" t="s">
        <v>12</v>
      </c>
      <c r="L43" s="251" t="s">
        <v>12</v>
      </c>
      <c r="M43" s="255" t="s">
        <v>25</v>
      </c>
    </row>
    <row r="44" spans="1:13" s="129" customFormat="1">
      <c r="A44" s="190" t="s">
        <v>49</v>
      </c>
      <c r="B44" s="188">
        <v>1.6629999999999999E-2</v>
      </c>
      <c r="C44" s="205">
        <v>251.03</v>
      </c>
      <c r="D44" s="205">
        <v>270.99</v>
      </c>
      <c r="E44" s="258">
        <v>0.90229999999999999</v>
      </c>
      <c r="F44" s="187">
        <v>1.405E-2</v>
      </c>
      <c r="G44" s="205">
        <v>253.74</v>
      </c>
      <c r="H44" s="205">
        <v>273.39999999999998</v>
      </c>
      <c r="I44" s="259">
        <v>0.90029999999999999</v>
      </c>
      <c r="J44" s="188">
        <v>1.208E-2</v>
      </c>
      <c r="K44" s="205">
        <v>256</v>
      </c>
      <c r="L44" s="205">
        <v>275.33</v>
      </c>
      <c r="M44" s="258">
        <v>0.8982</v>
      </c>
    </row>
    <row r="45" spans="1:13">
      <c r="A45" s="101">
        <v>50</v>
      </c>
      <c r="B45" s="180">
        <v>1.712E-2</v>
      </c>
      <c r="C45" s="13">
        <v>254.98</v>
      </c>
      <c r="D45" s="13">
        <v>275.52</v>
      </c>
      <c r="E45" s="57">
        <v>0.91639999999999999</v>
      </c>
      <c r="F45" s="178" t="s">
        <v>0</v>
      </c>
      <c r="G45" s="13" t="s">
        <v>0</v>
      </c>
      <c r="H45" s="13" t="s">
        <v>0</v>
      </c>
      <c r="I45" s="228" t="s">
        <v>0</v>
      </c>
      <c r="J45" s="180" t="s">
        <v>0</v>
      </c>
      <c r="K45" s="13" t="s">
        <v>0</v>
      </c>
      <c r="L45" s="13" t="s">
        <v>0</v>
      </c>
      <c r="M45" s="57" t="s">
        <v>0</v>
      </c>
    </row>
    <row r="46" spans="1:13">
      <c r="A46" s="101">
        <v>60</v>
      </c>
      <c r="B46" s="180">
        <v>1.8350000000000002E-2</v>
      </c>
      <c r="C46" s="13">
        <v>265.42</v>
      </c>
      <c r="D46" s="13">
        <v>287.44</v>
      </c>
      <c r="E46" s="57">
        <v>0.95269999999999999</v>
      </c>
      <c r="F46" s="178">
        <v>1.495E-2</v>
      </c>
      <c r="G46" s="13">
        <v>262.17</v>
      </c>
      <c r="H46" s="13">
        <v>283.10000000000002</v>
      </c>
      <c r="I46" s="228">
        <v>0.92969999999999997</v>
      </c>
      <c r="J46" s="180">
        <v>1.2330000000000001E-2</v>
      </c>
      <c r="K46" s="13">
        <v>258.48</v>
      </c>
      <c r="L46" s="13">
        <v>278.2</v>
      </c>
      <c r="M46" s="57">
        <v>0.90690000000000004</v>
      </c>
    </row>
    <row r="47" spans="1:13">
      <c r="A47" s="101">
        <v>70</v>
      </c>
      <c r="B47" s="180">
        <v>1.9470000000000001E-2</v>
      </c>
      <c r="C47" s="13">
        <v>275.58999999999997</v>
      </c>
      <c r="D47" s="13">
        <v>298.95999999999998</v>
      </c>
      <c r="E47" s="57">
        <v>0.98680000000000001</v>
      </c>
      <c r="F47" s="178">
        <v>1.6029999999999999E-2</v>
      </c>
      <c r="G47" s="13">
        <v>272.87</v>
      </c>
      <c r="H47" s="13">
        <v>295.31</v>
      </c>
      <c r="I47" s="228">
        <v>0.96579999999999999</v>
      </c>
      <c r="J47" s="180">
        <v>1.34E-2</v>
      </c>
      <c r="K47" s="13">
        <v>269.89</v>
      </c>
      <c r="L47" s="13">
        <v>291.33</v>
      </c>
      <c r="M47" s="57">
        <v>0.94569999999999999</v>
      </c>
    </row>
    <row r="48" spans="1:13">
      <c r="A48" s="101">
        <v>80</v>
      </c>
      <c r="B48" s="180">
        <v>2.051E-2</v>
      </c>
      <c r="C48" s="13">
        <v>285.62</v>
      </c>
      <c r="D48" s="13">
        <v>310.24</v>
      </c>
      <c r="E48" s="57">
        <v>1.0192000000000001</v>
      </c>
      <c r="F48" s="178">
        <v>1.7010000000000001E-2</v>
      </c>
      <c r="G48" s="13">
        <v>283.29000000000002</v>
      </c>
      <c r="H48" s="13">
        <v>307.10000000000002</v>
      </c>
      <c r="I48" s="228">
        <v>0.99970000000000003</v>
      </c>
      <c r="J48" s="180">
        <v>1.435E-2</v>
      </c>
      <c r="K48" s="13">
        <v>280.77999999999997</v>
      </c>
      <c r="L48" s="13">
        <v>303.74</v>
      </c>
      <c r="M48" s="57">
        <v>0.98129999999999995</v>
      </c>
    </row>
    <row r="49" spans="1:13">
      <c r="A49" s="101">
        <v>90</v>
      </c>
      <c r="B49" s="180">
        <v>2.1499999999999998E-2</v>
      </c>
      <c r="C49" s="13">
        <v>295.58999999999997</v>
      </c>
      <c r="D49" s="13">
        <v>321.39</v>
      </c>
      <c r="E49" s="57">
        <v>1.0503</v>
      </c>
      <c r="F49" s="178">
        <v>1.7919999999999998E-2</v>
      </c>
      <c r="G49" s="13">
        <v>293.55</v>
      </c>
      <c r="H49" s="13">
        <v>318.63</v>
      </c>
      <c r="I49" s="228">
        <v>1.0319</v>
      </c>
      <c r="J49" s="180">
        <v>1.521E-2</v>
      </c>
      <c r="K49" s="13">
        <v>291.39</v>
      </c>
      <c r="L49" s="13">
        <v>315.72000000000003</v>
      </c>
      <c r="M49" s="57">
        <v>1.0147999999999999</v>
      </c>
    </row>
    <row r="50" spans="1:13">
      <c r="A50" s="101">
        <v>100</v>
      </c>
      <c r="B50" s="180">
        <v>2.2440000000000002E-2</v>
      </c>
      <c r="C50" s="13">
        <v>305.54000000000002</v>
      </c>
      <c r="D50" s="13">
        <v>332.47</v>
      </c>
      <c r="E50" s="57">
        <v>1.0804</v>
      </c>
      <c r="F50" s="178">
        <v>1.8780000000000002E-2</v>
      </c>
      <c r="G50" s="13">
        <v>303.73</v>
      </c>
      <c r="H50" s="13">
        <v>330.02</v>
      </c>
      <c r="I50" s="228">
        <v>1.0628</v>
      </c>
      <c r="J50" s="180">
        <v>1.601E-2</v>
      </c>
      <c r="K50" s="13">
        <v>301.83999999999997</v>
      </c>
      <c r="L50" s="13">
        <v>327.45999999999998</v>
      </c>
      <c r="M50" s="57">
        <v>1.0467</v>
      </c>
    </row>
    <row r="51" spans="1:13">
      <c r="A51" s="101">
        <v>110</v>
      </c>
      <c r="B51" s="180">
        <v>2.3349999999999999E-2</v>
      </c>
      <c r="C51" s="13">
        <v>315.5</v>
      </c>
      <c r="D51" s="13">
        <v>343.52</v>
      </c>
      <c r="E51" s="57">
        <v>1.1095999999999999</v>
      </c>
      <c r="F51" s="178">
        <v>1.9599999999999999E-2</v>
      </c>
      <c r="G51" s="13">
        <v>313.88</v>
      </c>
      <c r="H51" s="13">
        <v>341.32</v>
      </c>
      <c r="I51" s="228">
        <v>1.0927</v>
      </c>
      <c r="J51" s="180">
        <v>1.677E-2</v>
      </c>
      <c r="K51" s="13">
        <v>312.2</v>
      </c>
      <c r="L51" s="13">
        <v>339.04</v>
      </c>
      <c r="M51" s="57">
        <v>1.0772999999999999</v>
      </c>
    </row>
    <row r="52" spans="1:13">
      <c r="A52" s="101">
        <v>120</v>
      </c>
      <c r="B52" s="180">
        <v>2.4230000000000002E-2</v>
      </c>
      <c r="C52" s="13">
        <v>325.51</v>
      </c>
      <c r="D52" s="13">
        <v>354.58</v>
      </c>
      <c r="E52" s="57">
        <v>1.1380999999999999</v>
      </c>
      <c r="F52" s="178">
        <v>2.0389999999999998E-2</v>
      </c>
      <c r="G52" s="13">
        <v>324.05</v>
      </c>
      <c r="H52" s="13">
        <v>352.59</v>
      </c>
      <c r="I52" s="228">
        <v>1.1217999999999999</v>
      </c>
      <c r="J52" s="180">
        <v>1.7500000000000002E-2</v>
      </c>
      <c r="K52" s="13">
        <v>322.52999999999997</v>
      </c>
      <c r="L52" s="13">
        <v>350.53</v>
      </c>
      <c r="M52" s="57">
        <v>1.1069</v>
      </c>
    </row>
    <row r="53" spans="1:13">
      <c r="A53" s="101">
        <v>130</v>
      </c>
      <c r="B53" s="180">
        <v>2.5080000000000002E-2</v>
      </c>
      <c r="C53" s="13">
        <v>335.58</v>
      </c>
      <c r="D53" s="13">
        <v>365.68</v>
      </c>
      <c r="E53" s="57">
        <v>1.1659999999999999</v>
      </c>
      <c r="F53" s="178">
        <v>2.1149999999999999E-2</v>
      </c>
      <c r="G53" s="13">
        <v>334.25</v>
      </c>
      <c r="H53" s="13">
        <v>363.86</v>
      </c>
      <c r="I53" s="228">
        <v>1.1500999999999999</v>
      </c>
      <c r="J53" s="180">
        <v>1.8200000000000001E-2</v>
      </c>
      <c r="K53" s="13">
        <v>332.87</v>
      </c>
      <c r="L53" s="13">
        <v>361.99</v>
      </c>
      <c r="M53" s="57">
        <v>1.1356999999999999</v>
      </c>
    </row>
    <row r="54" spans="1:13">
      <c r="A54" s="101">
        <v>140</v>
      </c>
      <c r="B54" s="180">
        <v>2.5919999999999999E-2</v>
      </c>
      <c r="C54" s="13">
        <v>345.73</v>
      </c>
      <c r="D54" s="13">
        <v>376.83</v>
      </c>
      <c r="E54" s="57">
        <v>1.1933</v>
      </c>
      <c r="F54" s="178">
        <v>2.189E-2</v>
      </c>
      <c r="G54" s="13">
        <v>344.5</v>
      </c>
      <c r="H54" s="13">
        <v>375.15</v>
      </c>
      <c r="I54" s="228">
        <v>1.1777</v>
      </c>
      <c r="J54" s="180">
        <v>1.8870000000000001E-2</v>
      </c>
      <c r="K54" s="13">
        <v>343.24</v>
      </c>
      <c r="L54" s="13">
        <v>373.44</v>
      </c>
      <c r="M54" s="57">
        <v>1.1637999999999999</v>
      </c>
    </row>
    <row r="55" spans="1:13">
      <c r="A55" s="101">
        <v>150</v>
      </c>
      <c r="B55" s="180">
        <v>2.674E-2</v>
      </c>
      <c r="C55" s="13">
        <v>355.95</v>
      </c>
      <c r="D55" s="13">
        <v>388.04</v>
      </c>
      <c r="E55" s="57">
        <v>1.2201</v>
      </c>
      <c r="F55" s="178">
        <v>2.2620000000000001E-2</v>
      </c>
      <c r="G55" s="13">
        <v>354.82</v>
      </c>
      <c r="H55" s="13">
        <v>386.49</v>
      </c>
      <c r="I55" s="228">
        <v>1.2048000000000001</v>
      </c>
      <c r="J55" s="180">
        <v>1.9529999999999999E-2</v>
      </c>
      <c r="K55" s="13">
        <v>353.66</v>
      </c>
      <c r="L55" s="13">
        <v>384.91</v>
      </c>
      <c r="M55" s="57">
        <v>1.1912</v>
      </c>
    </row>
    <row r="56" spans="1:13">
      <c r="A56" s="101">
        <v>160</v>
      </c>
      <c r="B56" s="180">
        <v>2.7539999999999999E-2</v>
      </c>
      <c r="C56" s="13">
        <v>366.27</v>
      </c>
      <c r="D56" s="13">
        <v>399.33</v>
      </c>
      <c r="E56" s="57">
        <v>1.2464999999999999</v>
      </c>
      <c r="F56" s="178">
        <v>2.333E-2</v>
      </c>
      <c r="G56" s="13">
        <v>365.22</v>
      </c>
      <c r="H56" s="13">
        <v>397.89</v>
      </c>
      <c r="I56" s="228">
        <v>1.2315</v>
      </c>
      <c r="J56" s="180">
        <v>2.017E-2</v>
      </c>
      <c r="K56" s="13">
        <v>364.15</v>
      </c>
      <c r="L56" s="13">
        <v>396.43</v>
      </c>
      <c r="M56" s="57">
        <v>1.2181</v>
      </c>
    </row>
    <row r="57" spans="1:13">
      <c r="A57" s="101">
        <v>180</v>
      </c>
      <c r="B57" s="180">
        <v>2.8340000000000001E-2</v>
      </c>
      <c r="C57" s="13">
        <v>376.69</v>
      </c>
      <c r="D57" s="13">
        <v>410.7</v>
      </c>
      <c r="E57" s="57">
        <v>1.2724</v>
      </c>
      <c r="F57" s="178">
        <v>2.4029999999999999E-2</v>
      </c>
      <c r="G57" s="13">
        <v>375.71</v>
      </c>
      <c r="H57" s="13">
        <v>409.36</v>
      </c>
      <c r="I57" s="228">
        <v>1.2576000000000001</v>
      </c>
      <c r="J57" s="180">
        <v>2.0799999999999999E-2</v>
      </c>
      <c r="K57" s="13">
        <v>374.71</v>
      </c>
      <c r="L57" s="13">
        <v>407.99</v>
      </c>
      <c r="M57" s="57">
        <v>1.2444999999999999</v>
      </c>
    </row>
    <row r="58" spans="1:13">
      <c r="A58" s="101">
        <v>180</v>
      </c>
      <c r="B58" s="180">
        <v>2.912E-2</v>
      </c>
      <c r="C58" s="13">
        <v>387.21</v>
      </c>
      <c r="D58" s="13">
        <v>422.16</v>
      </c>
      <c r="E58" s="57">
        <v>1.298</v>
      </c>
      <c r="F58" s="178">
        <v>2.4719999999999999E-2</v>
      </c>
      <c r="G58" s="13">
        <v>386.29</v>
      </c>
      <c r="H58" s="13">
        <v>420.9</v>
      </c>
      <c r="I58" s="228">
        <v>1.2834000000000001</v>
      </c>
      <c r="J58" s="180">
        <v>2.1420000000000002E-2</v>
      </c>
      <c r="K58" s="13">
        <v>385.35</v>
      </c>
      <c r="L58" s="13">
        <v>419.62</v>
      </c>
      <c r="M58" s="57">
        <v>1.2704</v>
      </c>
    </row>
    <row r="59" spans="1:13">
      <c r="A59" s="101">
        <v>190</v>
      </c>
      <c r="B59" s="180" t="s">
        <v>0</v>
      </c>
      <c r="C59" s="13" t="s">
        <v>0</v>
      </c>
      <c r="D59" s="13" t="s">
        <v>0</v>
      </c>
      <c r="E59" s="57" t="s">
        <v>0</v>
      </c>
      <c r="F59" s="178">
        <v>2.5409999999999999E-2</v>
      </c>
      <c r="G59" s="13">
        <v>396.96</v>
      </c>
      <c r="H59" s="13">
        <v>432.53</v>
      </c>
      <c r="I59" s="228">
        <v>1.3088</v>
      </c>
      <c r="J59" s="180">
        <v>2.2030000000000001E-2</v>
      </c>
      <c r="K59" s="13">
        <v>396.08</v>
      </c>
      <c r="L59" s="13">
        <v>431.33</v>
      </c>
      <c r="M59" s="57">
        <v>1.296</v>
      </c>
    </row>
    <row r="60" spans="1:13" ht="15.75" thickBot="1">
      <c r="A60" s="102">
        <v>200</v>
      </c>
      <c r="B60" s="189" t="s">
        <v>0</v>
      </c>
      <c r="C60" s="218" t="s">
        <v>0</v>
      </c>
      <c r="D60" s="218" t="s">
        <v>0</v>
      </c>
      <c r="E60" s="58" t="s">
        <v>0</v>
      </c>
      <c r="F60" s="192">
        <v>2.6079999999999999E-2</v>
      </c>
      <c r="G60" s="218">
        <v>407.73</v>
      </c>
      <c r="H60" s="218">
        <v>444.24</v>
      </c>
      <c r="I60" s="229">
        <v>1.3338000000000001</v>
      </c>
      <c r="J60" s="189">
        <v>2.2630000000000001E-2</v>
      </c>
      <c r="K60" s="218">
        <v>406.9</v>
      </c>
      <c r="L60" s="218">
        <v>443.11</v>
      </c>
      <c r="M60" s="58">
        <v>1.3211999999999999</v>
      </c>
    </row>
  </sheetData>
  <mergeCells count="12">
    <mergeCell ref="A41:A42"/>
    <mergeCell ref="B41:E41"/>
    <mergeCell ref="F41:I41"/>
    <mergeCell ref="J41:M41"/>
    <mergeCell ref="A3:A4"/>
    <mergeCell ref="B3:E3"/>
    <mergeCell ref="F3:I3"/>
    <mergeCell ref="J3:M3"/>
    <mergeCell ref="A22:A23"/>
    <mergeCell ref="B22:E22"/>
    <mergeCell ref="F22:I22"/>
    <mergeCell ref="J22:M22"/>
  </mergeCells>
  <pageMargins left="0.11811023622047245" right="0.11811023622047245" top="0.15748031496062992" bottom="0.15748031496062992" header="0.31496062992125984" footer="0.31496062992125984"/>
  <pageSetup paperSize="9" scale="83" orientation="portrait" horizontalDpi="1200" verticalDpi="1200"/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>
  <sheetPr enableFormatConditionsCalculation="0">
    <pageSetUpPr fitToPage="1"/>
  </sheetPr>
  <dimension ref="A1:J52"/>
  <sheetViews>
    <sheetView topLeftCell="A40" workbookViewId="0">
      <selection activeCell="N29" sqref="N29"/>
    </sheetView>
  </sheetViews>
  <sheetFormatPr defaultColWidth="8.85546875" defaultRowHeight="15"/>
  <cols>
    <col min="1" max="1" width="13.42578125" bestFit="1" customWidth="1"/>
    <col min="2" max="2" width="9.85546875" style="238" bestFit="1" customWidth="1"/>
    <col min="3" max="3" width="12" style="237" bestFit="1" customWidth="1"/>
    <col min="4" max="4" width="12.42578125" style="213" bestFit="1" customWidth="1"/>
    <col min="5" max="5" width="12" style="211" bestFit="1" customWidth="1"/>
    <col min="6" max="6" width="12.42578125" style="238" bestFit="1" customWidth="1"/>
    <col min="7" max="7" width="12" style="211" bestFit="1" customWidth="1"/>
    <col min="8" max="8" width="12.42578125" style="238" bestFit="1" customWidth="1"/>
    <col min="9" max="9" width="12" style="212" bestFit="1" customWidth="1"/>
    <col min="10" max="10" width="12.42578125" style="212" bestFit="1" customWidth="1"/>
  </cols>
  <sheetData>
    <row r="1" spans="1:10">
      <c r="A1" s="11" t="s">
        <v>105</v>
      </c>
    </row>
    <row r="2" spans="1:10" ht="15.75" thickBot="1"/>
    <row r="3" spans="1:10">
      <c r="A3" s="114"/>
      <c r="B3" s="47"/>
      <c r="C3" s="355" t="s">
        <v>11</v>
      </c>
      <c r="D3" s="355"/>
      <c r="E3" s="353" t="s">
        <v>13</v>
      </c>
      <c r="F3" s="354"/>
      <c r="G3" s="355" t="s">
        <v>26</v>
      </c>
      <c r="H3" s="355"/>
      <c r="I3" s="353" t="s">
        <v>27</v>
      </c>
      <c r="J3" s="354"/>
    </row>
    <row r="4" spans="1:10">
      <c r="A4" s="49" t="s">
        <v>2</v>
      </c>
      <c r="B4" s="48" t="s">
        <v>1</v>
      </c>
      <c r="C4" s="115" t="s">
        <v>7</v>
      </c>
      <c r="D4" s="62" t="s">
        <v>9</v>
      </c>
      <c r="E4" s="59" t="s">
        <v>7</v>
      </c>
      <c r="F4" s="50" t="s">
        <v>9</v>
      </c>
      <c r="G4" s="115" t="s">
        <v>7</v>
      </c>
      <c r="H4" s="62" t="s">
        <v>9</v>
      </c>
      <c r="I4" s="59" t="s">
        <v>7</v>
      </c>
      <c r="J4" s="50" t="s">
        <v>9</v>
      </c>
    </row>
    <row r="5" spans="1:10" ht="15.75" thickBot="1">
      <c r="A5" s="49"/>
      <c r="B5" s="48" t="s">
        <v>3</v>
      </c>
      <c r="C5" s="115" t="s">
        <v>8</v>
      </c>
      <c r="D5" s="62" t="s">
        <v>10</v>
      </c>
      <c r="E5" s="59" t="s">
        <v>8</v>
      </c>
      <c r="F5" s="50" t="s">
        <v>10</v>
      </c>
      <c r="G5" s="115" t="s">
        <v>8</v>
      </c>
      <c r="H5" s="62" t="s">
        <v>10</v>
      </c>
      <c r="I5" s="59" t="s">
        <v>8</v>
      </c>
      <c r="J5" s="50" t="s">
        <v>10</v>
      </c>
    </row>
    <row r="6" spans="1:10" ht="18">
      <c r="A6" s="210" t="s">
        <v>30</v>
      </c>
      <c r="B6" s="19" t="s">
        <v>29</v>
      </c>
      <c r="C6" s="126" t="s">
        <v>16</v>
      </c>
      <c r="D6" s="127" t="s">
        <v>17</v>
      </c>
      <c r="E6" s="27" t="s">
        <v>18</v>
      </c>
      <c r="F6" s="28" t="s">
        <v>19</v>
      </c>
      <c r="G6" s="126" t="s">
        <v>20</v>
      </c>
      <c r="H6" s="127" t="s">
        <v>21</v>
      </c>
      <c r="I6" s="27" t="s">
        <v>22</v>
      </c>
      <c r="J6" s="28" t="s">
        <v>23</v>
      </c>
    </row>
    <row r="7" spans="1:10" ht="18" thickBot="1">
      <c r="A7" s="158" t="s">
        <v>6</v>
      </c>
      <c r="B7" s="78" t="s">
        <v>5</v>
      </c>
      <c r="C7" s="159" t="s">
        <v>24</v>
      </c>
      <c r="D7" s="162" t="s">
        <v>24</v>
      </c>
      <c r="E7" s="79" t="s">
        <v>12</v>
      </c>
      <c r="F7" s="80" t="s">
        <v>12</v>
      </c>
      <c r="G7" s="159" t="s">
        <v>12</v>
      </c>
      <c r="H7" s="162" t="s">
        <v>12</v>
      </c>
      <c r="I7" s="79" t="s">
        <v>25</v>
      </c>
      <c r="J7" s="80" t="s">
        <v>25</v>
      </c>
    </row>
    <row r="8" spans="1:10">
      <c r="A8" s="197">
        <v>-50</v>
      </c>
      <c r="B8" s="263">
        <v>40.9</v>
      </c>
      <c r="C8" s="261">
        <v>1.4239999999999999E-3</v>
      </c>
      <c r="D8" s="264">
        <v>2.6269999999999998</v>
      </c>
      <c r="E8" s="216">
        <v>-43.82</v>
      </c>
      <c r="F8" s="267">
        <v>1265.2</v>
      </c>
      <c r="G8" s="230">
        <v>-43.76</v>
      </c>
      <c r="H8" s="268">
        <v>1372.6</v>
      </c>
      <c r="I8" s="236">
        <v>-0.19159999999999999</v>
      </c>
      <c r="J8" s="217">
        <v>6.1554000000000002</v>
      </c>
    </row>
    <row r="9" spans="1:10">
      <c r="A9" s="101">
        <v>-45</v>
      </c>
      <c r="B9" s="22">
        <v>54.5</v>
      </c>
      <c r="C9" s="25">
        <v>1.4369999999999999E-3</v>
      </c>
      <c r="D9" s="265">
        <v>2.0063200000000001</v>
      </c>
      <c r="E9" s="36">
        <v>-22.01</v>
      </c>
      <c r="F9" s="37">
        <v>1271.4000000000001</v>
      </c>
      <c r="G9" s="18">
        <v>-21.94</v>
      </c>
      <c r="H9" s="269">
        <v>1380.8</v>
      </c>
      <c r="I9" s="56">
        <v>-9.5000000000000001E-2</v>
      </c>
      <c r="J9" s="57">
        <v>6.0533999999999999</v>
      </c>
    </row>
    <row r="10" spans="1:10">
      <c r="A10" s="101">
        <v>-40</v>
      </c>
      <c r="B10" s="22">
        <v>71.7</v>
      </c>
      <c r="C10" s="25">
        <v>1.4499999999999999E-3</v>
      </c>
      <c r="D10" s="265">
        <v>1.5525599999999999</v>
      </c>
      <c r="E10" s="36">
        <v>-0.1</v>
      </c>
      <c r="F10" s="37">
        <v>1277.4000000000001</v>
      </c>
      <c r="G10" s="18">
        <v>0</v>
      </c>
      <c r="H10" s="269">
        <v>1388.8</v>
      </c>
      <c r="I10" s="56">
        <v>0</v>
      </c>
      <c r="J10" s="57">
        <v>5.9566999999999997</v>
      </c>
    </row>
    <row r="11" spans="1:10">
      <c r="A11" s="101">
        <v>-35</v>
      </c>
      <c r="B11" s="22">
        <v>93.2</v>
      </c>
      <c r="C11" s="25">
        <v>1.4630000000000001E-3</v>
      </c>
      <c r="D11" s="265">
        <v>1.2161299999999999</v>
      </c>
      <c r="E11" s="36">
        <v>21.93</v>
      </c>
      <c r="F11" s="37">
        <v>1283.3</v>
      </c>
      <c r="G11" s="18">
        <v>22.06</v>
      </c>
      <c r="H11" s="269">
        <v>1396.5</v>
      </c>
      <c r="I11" s="56">
        <v>9.35E-2</v>
      </c>
      <c r="J11" s="57">
        <v>5.8650000000000002</v>
      </c>
    </row>
    <row r="12" spans="1:10">
      <c r="A12" s="101">
        <v>-30</v>
      </c>
      <c r="B12" s="22">
        <v>119.5</v>
      </c>
      <c r="C12" s="25">
        <v>1.4760000000000001E-3</v>
      </c>
      <c r="D12" s="265">
        <v>0.96338999999999997</v>
      </c>
      <c r="E12" s="36">
        <v>44.08</v>
      </c>
      <c r="F12" s="37">
        <v>1288.9000000000001</v>
      </c>
      <c r="G12" s="18">
        <v>44.26</v>
      </c>
      <c r="H12" s="269">
        <v>1404</v>
      </c>
      <c r="I12" s="56">
        <v>0.18559999999999999</v>
      </c>
      <c r="J12" s="57">
        <v>5.7778</v>
      </c>
    </row>
    <row r="13" spans="1:10">
      <c r="A13" s="101"/>
      <c r="B13" s="22"/>
      <c r="C13" s="25"/>
      <c r="D13" s="265"/>
      <c r="E13" s="36"/>
      <c r="F13" s="37"/>
      <c r="G13" s="18"/>
      <c r="H13" s="269"/>
      <c r="I13" s="56"/>
      <c r="J13" s="57"/>
    </row>
    <row r="14" spans="1:10">
      <c r="A14" s="101">
        <v>-25</v>
      </c>
      <c r="B14" s="22">
        <v>151.6</v>
      </c>
      <c r="C14" s="25">
        <v>1.49E-3</v>
      </c>
      <c r="D14" s="265">
        <v>0.77119000000000004</v>
      </c>
      <c r="E14" s="36">
        <v>66.36</v>
      </c>
      <c r="F14" s="37">
        <v>1294.3</v>
      </c>
      <c r="G14" s="18">
        <v>66.58</v>
      </c>
      <c r="H14" s="269">
        <v>1411.2</v>
      </c>
      <c r="I14" s="56">
        <v>0.27629999999999999</v>
      </c>
      <c r="J14" s="57">
        <v>5.6947000000000001</v>
      </c>
    </row>
    <row r="15" spans="1:10">
      <c r="A15" s="101">
        <v>-20</v>
      </c>
      <c r="B15" s="22">
        <v>190.2</v>
      </c>
      <c r="C15" s="25">
        <v>1.5039999999999999E-3</v>
      </c>
      <c r="D15" s="265">
        <v>0.62334000000000001</v>
      </c>
      <c r="E15" s="36">
        <v>88.76</v>
      </c>
      <c r="F15" s="37">
        <v>1299.5</v>
      </c>
      <c r="G15" s="18">
        <v>89.05</v>
      </c>
      <c r="H15" s="269">
        <v>1418</v>
      </c>
      <c r="I15" s="56">
        <v>0.36570000000000003</v>
      </c>
      <c r="J15" s="57">
        <v>5.6154999999999999</v>
      </c>
    </row>
    <row r="16" spans="1:10">
      <c r="A16" s="101">
        <v>-15</v>
      </c>
      <c r="B16" s="22">
        <v>236.3</v>
      </c>
      <c r="C16" s="25">
        <v>1.519E-3</v>
      </c>
      <c r="D16" s="265">
        <v>0.50838000000000005</v>
      </c>
      <c r="E16" s="36">
        <v>111.3</v>
      </c>
      <c r="F16" s="37">
        <v>1304.5</v>
      </c>
      <c r="G16" s="18">
        <v>111.66</v>
      </c>
      <c r="H16" s="269">
        <v>1424.6</v>
      </c>
      <c r="I16" s="56">
        <v>0.45379999999999998</v>
      </c>
      <c r="J16" s="57">
        <v>5.5396999999999998</v>
      </c>
    </row>
    <row r="17" spans="1:10">
      <c r="A17" s="101">
        <v>-10</v>
      </c>
      <c r="B17" s="22">
        <v>290.89999999999998</v>
      </c>
      <c r="C17" s="25">
        <v>1.534E-3</v>
      </c>
      <c r="D17" s="265">
        <v>0.41808000000000001</v>
      </c>
      <c r="E17" s="36">
        <v>133.96</v>
      </c>
      <c r="F17" s="37">
        <v>1309.2</v>
      </c>
      <c r="G17" s="18">
        <v>134.41</v>
      </c>
      <c r="H17" s="269">
        <v>1430.8</v>
      </c>
      <c r="I17" s="56">
        <v>0.54079999999999995</v>
      </c>
      <c r="J17" s="57">
        <v>5.4672999999999998</v>
      </c>
    </row>
    <row r="18" spans="1:10">
      <c r="A18" s="101">
        <v>-5</v>
      </c>
      <c r="B18" s="22">
        <v>354.9</v>
      </c>
      <c r="C18" s="25">
        <v>1.5499999999999999E-3</v>
      </c>
      <c r="D18" s="265">
        <v>0.34648000000000001</v>
      </c>
      <c r="E18" s="36">
        <v>156.76</v>
      </c>
      <c r="F18" s="37">
        <v>1313.7</v>
      </c>
      <c r="G18" s="18">
        <v>157.31</v>
      </c>
      <c r="H18" s="269">
        <v>1436.7</v>
      </c>
      <c r="I18" s="56">
        <v>0.62660000000000005</v>
      </c>
      <c r="J18" s="57">
        <v>5.3977000000000004</v>
      </c>
    </row>
    <row r="19" spans="1:10">
      <c r="A19" s="101"/>
      <c r="B19" s="22"/>
      <c r="C19" s="25"/>
      <c r="D19" s="265"/>
      <c r="E19" s="36"/>
      <c r="F19" s="37"/>
      <c r="G19" s="18"/>
      <c r="H19" s="269"/>
      <c r="I19" s="56"/>
      <c r="J19" s="57"/>
    </row>
    <row r="20" spans="1:10">
      <c r="A20" s="101">
        <v>0</v>
      </c>
      <c r="B20" s="22">
        <v>429.6</v>
      </c>
      <c r="C20" s="25">
        <v>1.5659999999999999E-3</v>
      </c>
      <c r="D20" s="265">
        <v>0.28920000000000001</v>
      </c>
      <c r="E20" s="36">
        <v>179.69</v>
      </c>
      <c r="F20" s="37">
        <v>1318</v>
      </c>
      <c r="G20" s="18">
        <v>180.36</v>
      </c>
      <c r="H20" s="269">
        <v>1442.2</v>
      </c>
      <c r="I20" s="56">
        <v>0.71140000000000003</v>
      </c>
      <c r="J20" s="57">
        <v>5.3308999999999997</v>
      </c>
    </row>
    <row r="21" spans="1:10">
      <c r="A21" s="101">
        <v>5</v>
      </c>
      <c r="B21" s="22">
        <v>515.9</v>
      </c>
      <c r="C21" s="25">
        <v>1.583E-3</v>
      </c>
      <c r="D21" s="265">
        <v>0.24299000000000001</v>
      </c>
      <c r="E21" s="36">
        <v>202.77</v>
      </c>
      <c r="F21" s="37">
        <v>1322</v>
      </c>
      <c r="G21" s="18">
        <v>203.58</v>
      </c>
      <c r="H21" s="269">
        <v>1447.3</v>
      </c>
      <c r="I21" s="56">
        <v>0.79510000000000003</v>
      </c>
      <c r="J21" s="57">
        <v>5.2666000000000004</v>
      </c>
    </row>
    <row r="22" spans="1:10">
      <c r="A22" s="101">
        <v>10</v>
      </c>
      <c r="B22" s="22">
        <v>615.20000000000005</v>
      </c>
      <c r="C22" s="25">
        <v>1.6000000000000001E-3</v>
      </c>
      <c r="D22" s="265">
        <v>0.20541000000000001</v>
      </c>
      <c r="E22" s="36">
        <v>225.99</v>
      </c>
      <c r="F22" s="37">
        <v>1325.7</v>
      </c>
      <c r="G22" s="18">
        <v>226.97</v>
      </c>
      <c r="H22" s="269">
        <v>1452</v>
      </c>
      <c r="I22" s="56">
        <v>0.87790000000000001</v>
      </c>
      <c r="J22" s="57">
        <v>5.2045000000000003</v>
      </c>
    </row>
    <row r="23" spans="1:10">
      <c r="A23" s="101">
        <v>15</v>
      </c>
      <c r="B23" s="22">
        <v>728.6</v>
      </c>
      <c r="C23" s="25">
        <v>1.619E-3</v>
      </c>
      <c r="D23" s="265">
        <v>0.17462</v>
      </c>
      <c r="E23" s="36">
        <v>249.36</v>
      </c>
      <c r="F23" s="37">
        <v>1329.1</v>
      </c>
      <c r="G23" s="18">
        <v>250.54</v>
      </c>
      <c r="H23" s="269">
        <v>1456.3</v>
      </c>
      <c r="I23" s="56">
        <v>0.95979999999999999</v>
      </c>
      <c r="J23" s="57">
        <v>5.1444000000000001</v>
      </c>
    </row>
    <row r="24" spans="1:10">
      <c r="A24" s="101">
        <v>20</v>
      </c>
      <c r="B24" s="22">
        <v>857.5</v>
      </c>
      <c r="C24" s="25">
        <v>1.6379999999999999E-3</v>
      </c>
      <c r="D24" s="265">
        <v>0.14921999999999999</v>
      </c>
      <c r="E24" s="36">
        <v>272.89</v>
      </c>
      <c r="F24" s="37">
        <v>1332.2</v>
      </c>
      <c r="G24" s="18">
        <v>274.3</v>
      </c>
      <c r="H24" s="269">
        <v>1460.2</v>
      </c>
      <c r="I24" s="56">
        <v>1.0407999999999999</v>
      </c>
      <c r="J24" s="57">
        <v>5.0860000000000003</v>
      </c>
    </row>
    <row r="25" spans="1:10">
      <c r="A25" s="101"/>
      <c r="B25" s="22"/>
      <c r="C25" s="25"/>
      <c r="D25" s="265"/>
      <c r="E25" s="36"/>
      <c r="F25" s="37"/>
      <c r="G25" s="18"/>
      <c r="H25" s="269"/>
      <c r="I25" s="56"/>
      <c r="J25" s="57"/>
    </row>
    <row r="26" spans="1:10">
      <c r="A26" s="101">
        <v>25</v>
      </c>
      <c r="B26" s="22">
        <v>1003.2</v>
      </c>
      <c r="C26" s="25">
        <v>1.658E-3</v>
      </c>
      <c r="D26" s="265">
        <v>0.12812999999999999</v>
      </c>
      <c r="E26" s="36">
        <v>296.58999999999997</v>
      </c>
      <c r="F26" s="37">
        <v>1335</v>
      </c>
      <c r="G26" s="18">
        <v>298.25</v>
      </c>
      <c r="H26" s="269">
        <v>1463.5</v>
      </c>
      <c r="I26" s="56">
        <v>1.121</v>
      </c>
      <c r="J26" s="57">
        <v>5.0293000000000001</v>
      </c>
    </row>
    <row r="27" spans="1:10">
      <c r="A27" s="101">
        <v>30</v>
      </c>
      <c r="B27" s="22">
        <v>1167</v>
      </c>
      <c r="C27" s="25">
        <v>1.6800000000000001E-3</v>
      </c>
      <c r="D27" s="265">
        <v>0.11049</v>
      </c>
      <c r="E27" s="36">
        <v>320.45999999999998</v>
      </c>
      <c r="F27" s="37">
        <v>1337.4</v>
      </c>
      <c r="G27" s="18">
        <v>322.42</v>
      </c>
      <c r="H27" s="269">
        <v>1466.3</v>
      </c>
      <c r="I27" s="56">
        <v>1.2004999999999999</v>
      </c>
      <c r="J27" s="57">
        <v>4.9737999999999998</v>
      </c>
    </row>
    <row r="28" spans="1:10">
      <c r="A28" s="101">
        <v>35</v>
      </c>
      <c r="B28" s="22">
        <v>1350.4</v>
      </c>
      <c r="C28" s="25">
        <v>1.702E-3</v>
      </c>
      <c r="D28" s="265">
        <v>9.5670000000000005E-2</v>
      </c>
      <c r="E28" s="36">
        <v>344.5</v>
      </c>
      <c r="F28" s="37">
        <v>1339.4</v>
      </c>
      <c r="G28" s="18">
        <v>346.8</v>
      </c>
      <c r="H28" s="269">
        <v>1468.6</v>
      </c>
      <c r="I28" s="56">
        <v>1.2791999999999999</v>
      </c>
      <c r="J28" s="57">
        <v>4.9196</v>
      </c>
    </row>
    <row r="29" spans="1:10">
      <c r="A29" s="101">
        <v>40</v>
      </c>
      <c r="B29" s="22">
        <v>1554.9</v>
      </c>
      <c r="C29" s="25">
        <v>1.725E-3</v>
      </c>
      <c r="D29" s="265">
        <v>8.3129999999999996E-2</v>
      </c>
      <c r="E29" s="36">
        <v>368.74</v>
      </c>
      <c r="F29" s="37">
        <v>1341</v>
      </c>
      <c r="G29" s="18">
        <v>371.43</v>
      </c>
      <c r="H29" s="269">
        <v>1470.2</v>
      </c>
      <c r="I29" s="56">
        <v>1.3573999999999999</v>
      </c>
      <c r="J29" s="57">
        <v>4.8662000000000001</v>
      </c>
    </row>
    <row r="30" spans="1:10">
      <c r="A30" s="101">
        <v>45</v>
      </c>
      <c r="B30" s="22">
        <v>1782</v>
      </c>
      <c r="C30" s="25">
        <v>1.75E-3</v>
      </c>
      <c r="D30" s="265">
        <v>7.2480000000000003E-2</v>
      </c>
      <c r="E30" s="36">
        <v>393.19</v>
      </c>
      <c r="F30" s="37">
        <v>1342.1</v>
      </c>
      <c r="G30" s="18">
        <v>396.31</v>
      </c>
      <c r="H30" s="269">
        <v>1471.2</v>
      </c>
      <c r="I30" s="56">
        <v>1.4350000000000001</v>
      </c>
      <c r="J30" s="57">
        <v>4.8136000000000001</v>
      </c>
    </row>
    <row r="31" spans="1:10">
      <c r="A31" s="101"/>
      <c r="B31" s="22"/>
      <c r="C31" s="25"/>
      <c r="D31" s="265"/>
      <c r="E31" s="36"/>
      <c r="F31" s="37"/>
      <c r="G31" s="18"/>
      <c r="H31" s="269"/>
      <c r="I31" s="56"/>
      <c r="J31" s="57"/>
    </row>
    <row r="32" spans="1:10">
      <c r="A32" s="101">
        <v>50</v>
      </c>
      <c r="B32" s="22">
        <v>2033.1</v>
      </c>
      <c r="C32" s="25">
        <v>1.7769999999999999E-3</v>
      </c>
      <c r="D32" s="265">
        <v>6.3369999999999996E-2</v>
      </c>
      <c r="E32" s="36">
        <v>417.87</v>
      </c>
      <c r="F32" s="37">
        <v>1342.7</v>
      </c>
      <c r="G32" s="18">
        <v>421.48</v>
      </c>
      <c r="H32" s="269">
        <v>1471.5</v>
      </c>
      <c r="I32" s="56">
        <v>1.5121</v>
      </c>
      <c r="J32" s="57">
        <v>4.7614000000000001</v>
      </c>
    </row>
    <row r="33" spans="1:10">
      <c r="A33" s="101">
        <v>55</v>
      </c>
      <c r="B33" s="22">
        <v>2310.1</v>
      </c>
      <c r="C33" s="25">
        <v>1.804E-3</v>
      </c>
      <c r="D33" s="265">
        <v>5.5550000000000002E-2</v>
      </c>
      <c r="E33" s="36">
        <v>442.79</v>
      </c>
      <c r="F33" s="37">
        <v>1342.7</v>
      </c>
      <c r="G33" s="18">
        <v>446.96</v>
      </c>
      <c r="H33" s="269">
        <v>1471</v>
      </c>
      <c r="I33" s="56">
        <v>1.5888</v>
      </c>
      <c r="J33" s="57">
        <v>4.7095000000000002</v>
      </c>
    </row>
    <row r="34" spans="1:10">
      <c r="A34" s="101">
        <v>60</v>
      </c>
      <c r="B34" s="22">
        <v>2614.4</v>
      </c>
      <c r="C34" s="25">
        <v>1.8339999999999999E-3</v>
      </c>
      <c r="D34" s="265">
        <v>4.8800000000000003E-2</v>
      </c>
      <c r="E34" s="36">
        <v>467.99</v>
      </c>
      <c r="F34" s="37">
        <v>1342.1</v>
      </c>
      <c r="G34" s="18">
        <v>472.79</v>
      </c>
      <c r="H34" s="269">
        <v>1469.7</v>
      </c>
      <c r="I34" s="56">
        <v>1.6652</v>
      </c>
      <c r="J34" s="57">
        <v>4.6577000000000002</v>
      </c>
    </row>
    <row r="35" spans="1:10">
      <c r="A35" s="101">
        <v>65</v>
      </c>
      <c r="B35" s="22">
        <v>2947.8</v>
      </c>
      <c r="C35" s="25">
        <v>1.866E-3</v>
      </c>
      <c r="D35" s="265">
        <v>4.2959999999999998E-2</v>
      </c>
      <c r="E35" s="36">
        <v>493.51</v>
      </c>
      <c r="F35" s="37">
        <v>1340.9</v>
      </c>
      <c r="G35" s="18">
        <v>499.01</v>
      </c>
      <c r="H35" s="269">
        <v>1467.5</v>
      </c>
      <c r="I35" s="56">
        <v>1.7415</v>
      </c>
      <c r="J35" s="57">
        <v>4.6056999999999997</v>
      </c>
    </row>
    <row r="36" spans="1:10">
      <c r="A36" s="101">
        <v>70</v>
      </c>
      <c r="B36" s="22">
        <v>3312</v>
      </c>
      <c r="C36" s="25">
        <v>1.9E-3</v>
      </c>
      <c r="D36" s="265">
        <v>3.7870000000000001E-2</v>
      </c>
      <c r="E36" s="36">
        <v>519.39</v>
      </c>
      <c r="F36" s="37">
        <v>1338.9</v>
      </c>
      <c r="G36" s="18">
        <v>525.69000000000005</v>
      </c>
      <c r="H36" s="269">
        <v>1464.4</v>
      </c>
      <c r="I36" s="56">
        <v>1.8178000000000001</v>
      </c>
      <c r="J36" s="57">
        <v>4.5533000000000001</v>
      </c>
    </row>
    <row r="37" spans="1:10">
      <c r="A37" s="101"/>
      <c r="B37" s="22"/>
      <c r="C37" s="25"/>
      <c r="D37" s="265"/>
      <c r="E37" s="36"/>
      <c r="F37" s="37"/>
      <c r="G37" s="18"/>
      <c r="H37" s="269"/>
      <c r="I37" s="56"/>
      <c r="J37" s="57"/>
    </row>
    <row r="38" spans="1:10">
      <c r="A38" s="101">
        <v>75</v>
      </c>
      <c r="B38" s="22">
        <v>3709</v>
      </c>
      <c r="C38" s="25">
        <v>1.9369999999999999E-3</v>
      </c>
      <c r="D38" s="265">
        <v>3.3410000000000002E-2</v>
      </c>
      <c r="E38" s="36">
        <v>545.70000000000005</v>
      </c>
      <c r="F38" s="37">
        <v>1336.1</v>
      </c>
      <c r="G38" s="18">
        <v>552.88</v>
      </c>
      <c r="H38" s="269">
        <v>1460.1</v>
      </c>
      <c r="I38" s="56">
        <v>1.8943000000000001</v>
      </c>
      <c r="J38" s="57">
        <v>4.5000999999999998</v>
      </c>
    </row>
    <row r="39" spans="1:10">
      <c r="A39" s="101">
        <v>80</v>
      </c>
      <c r="B39" s="22">
        <v>4140.5</v>
      </c>
      <c r="C39" s="25">
        <v>1.9780000000000002E-3</v>
      </c>
      <c r="D39" s="265">
        <v>2.9510000000000002E-2</v>
      </c>
      <c r="E39" s="36">
        <v>572.5</v>
      </c>
      <c r="F39" s="37">
        <v>1332.4</v>
      </c>
      <c r="G39" s="18">
        <v>580.69000000000005</v>
      </c>
      <c r="H39" s="269">
        <v>1454.6</v>
      </c>
      <c r="I39" s="56">
        <v>1.9712000000000001</v>
      </c>
      <c r="J39" s="57">
        <v>4.4458000000000002</v>
      </c>
    </row>
    <row r="40" spans="1:10">
      <c r="A40" s="101">
        <v>85</v>
      </c>
      <c r="B40" s="22">
        <v>4608.6000000000004</v>
      </c>
      <c r="C40" s="25">
        <v>2.0219999999999999E-3</v>
      </c>
      <c r="D40" s="265">
        <v>2.606E-2</v>
      </c>
      <c r="E40" s="36">
        <v>599.9</v>
      </c>
      <c r="F40" s="37">
        <v>1327.7</v>
      </c>
      <c r="G40" s="18">
        <v>609.21</v>
      </c>
      <c r="H40" s="269">
        <v>1447.8</v>
      </c>
      <c r="I40" s="56">
        <v>2.0488</v>
      </c>
      <c r="J40" s="57">
        <v>4.3901000000000003</v>
      </c>
    </row>
    <row r="41" spans="1:10">
      <c r="A41" s="101">
        <v>90</v>
      </c>
      <c r="B41" s="22">
        <v>5115.3</v>
      </c>
      <c r="C41" s="25">
        <v>2.0709999999999999E-3</v>
      </c>
      <c r="D41" s="265">
        <v>2.3E-2</v>
      </c>
      <c r="E41" s="36">
        <v>627.99</v>
      </c>
      <c r="F41" s="37">
        <v>1321.7</v>
      </c>
      <c r="G41" s="18">
        <v>638.59</v>
      </c>
      <c r="H41" s="269">
        <v>1439.4</v>
      </c>
      <c r="I41" s="56">
        <v>2.1273</v>
      </c>
      <c r="J41" s="57">
        <v>4.3324999999999996</v>
      </c>
    </row>
    <row r="42" spans="1:10">
      <c r="A42" s="101">
        <v>95</v>
      </c>
      <c r="B42" s="22">
        <v>5662.9</v>
      </c>
      <c r="C42" s="25">
        <v>2.1259999999999999E-3</v>
      </c>
      <c r="D42" s="265">
        <v>2.0279999999999999E-2</v>
      </c>
      <c r="E42" s="36">
        <v>656.95</v>
      </c>
      <c r="F42" s="37">
        <v>1314.4</v>
      </c>
      <c r="G42" s="18">
        <v>668.99</v>
      </c>
      <c r="H42" s="269">
        <v>1429.2</v>
      </c>
      <c r="I42" s="56">
        <v>2.2073</v>
      </c>
      <c r="J42" s="57">
        <v>4.2723000000000004</v>
      </c>
    </row>
    <row r="43" spans="1:10">
      <c r="A43" s="101"/>
      <c r="B43" s="22"/>
      <c r="C43" s="25"/>
      <c r="D43" s="265"/>
      <c r="E43" s="36"/>
      <c r="F43" s="37"/>
      <c r="G43" s="18"/>
      <c r="H43" s="269"/>
      <c r="I43" s="56"/>
      <c r="J43" s="57" t="s">
        <v>82</v>
      </c>
    </row>
    <row r="44" spans="1:10">
      <c r="A44" s="101">
        <v>100</v>
      </c>
      <c r="B44" s="22">
        <v>6253.7</v>
      </c>
      <c r="C44" s="25">
        <v>2.1879999999999998E-3</v>
      </c>
      <c r="D44" s="265">
        <v>1.7840000000000002E-2</v>
      </c>
      <c r="E44" s="36">
        <v>686.96</v>
      </c>
      <c r="F44" s="37">
        <v>1305.3</v>
      </c>
      <c r="G44" s="18">
        <v>700.64</v>
      </c>
      <c r="H44" s="269">
        <v>1416.9</v>
      </c>
      <c r="I44" s="56">
        <v>2.2892999999999999</v>
      </c>
      <c r="J44" s="57">
        <v>4.2088000000000001</v>
      </c>
    </row>
    <row r="45" spans="1:10">
      <c r="A45" s="101">
        <v>105</v>
      </c>
      <c r="B45" s="22">
        <v>6890.4</v>
      </c>
      <c r="C45" s="25">
        <v>2.261E-3</v>
      </c>
      <c r="D45" s="265">
        <v>1.5640000000000001E-2</v>
      </c>
      <c r="E45" s="36">
        <v>718.3</v>
      </c>
      <c r="F45" s="37">
        <v>1294.2</v>
      </c>
      <c r="G45" s="18">
        <v>733.87</v>
      </c>
      <c r="H45" s="269">
        <v>1402</v>
      </c>
      <c r="I45" s="56">
        <v>2.3740000000000001</v>
      </c>
      <c r="J45" s="57">
        <v>4.1406999999999998</v>
      </c>
    </row>
    <row r="46" spans="1:10">
      <c r="A46" s="101">
        <v>110</v>
      </c>
      <c r="B46" s="22">
        <v>7575.7</v>
      </c>
      <c r="C46" s="25">
        <v>2.3470000000000001E-3</v>
      </c>
      <c r="D46" s="265">
        <v>1.363E-2</v>
      </c>
      <c r="E46" s="36">
        <v>751.37</v>
      </c>
      <c r="F46" s="37">
        <v>1280.5</v>
      </c>
      <c r="G46" s="18">
        <v>769.15</v>
      </c>
      <c r="H46" s="269">
        <v>1383.7</v>
      </c>
      <c r="I46" s="56">
        <v>2.4624999999999999</v>
      </c>
      <c r="J46" s="57">
        <v>4.0664999999999996</v>
      </c>
    </row>
    <row r="47" spans="1:10">
      <c r="A47" s="101">
        <v>115</v>
      </c>
      <c r="B47" s="22">
        <v>8313.2999999999993</v>
      </c>
      <c r="C47" s="25">
        <v>2.4520000000000002E-3</v>
      </c>
      <c r="D47" s="265">
        <v>1.1780000000000001E-2</v>
      </c>
      <c r="E47" s="36">
        <v>786.82</v>
      </c>
      <c r="F47" s="37">
        <v>1263.0999999999999</v>
      </c>
      <c r="G47" s="18">
        <v>807.21</v>
      </c>
      <c r="H47" s="269">
        <v>1361</v>
      </c>
      <c r="I47" s="56">
        <v>2.5566</v>
      </c>
      <c r="J47" s="57">
        <v>3.9832999999999998</v>
      </c>
    </row>
    <row r="48" spans="1:10">
      <c r="A48" s="101">
        <v>120</v>
      </c>
      <c r="B48" s="22">
        <v>9107.2000000000007</v>
      </c>
      <c r="C48" s="25">
        <v>2.5890000000000002E-3</v>
      </c>
      <c r="D48" s="265">
        <v>1.0030000000000001E-2</v>
      </c>
      <c r="E48" s="36">
        <v>825.77</v>
      </c>
      <c r="F48" s="37">
        <v>1240.3</v>
      </c>
      <c r="G48" s="18">
        <v>849.36</v>
      </c>
      <c r="H48" s="269">
        <v>1331.7</v>
      </c>
      <c r="I48" s="56">
        <v>2.6593</v>
      </c>
      <c r="J48" s="57">
        <v>3.8860999999999999</v>
      </c>
    </row>
    <row r="49" spans="1:10">
      <c r="A49" s="101"/>
      <c r="B49" s="22"/>
      <c r="C49" s="25"/>
      <c r="D49" s="265"/>
      <c r="E49" s="36"/>
      <c r="F49" s="37"/>
      <c r="G49" s="18"/>
      <c r="H49" s="269"/>
      <c r="I49" s="56"/>
      <c r="J49" s="57"/>
    </row>
    <row r="50" spans="1:10">
      <c r="A50" s="101">
        <v>125</v>
      </c>
      <c r="B50" s="22">
        <v>9963.5</v>
      </c>
      <c r="C50" s="25">
        <v>2.7829999999999999E-3</v>
      </c>
      <c r="D50" s="265">
        <v>8.3300000000000006E-3</v>
      </c>
      <c r="E50" s="36">
        <v>870.69</v>
      </c>
      <c r="F50" s="37">
        <v>1208.4000000000001</v>
      </c>
      <c r="G50" s="18">
        <v>898.42</v>
      </c>
      <c r="H50" s="269">
        <v>1291.4000000000001</v>
      </c>
      <c r="I50" s="56">
        <v>2.7774999999999999</v>
      </c>
      <c r="J50" s="57">
        <v>3.7645</v>
      </c>
    </row>
    <row r="51" spans="1:10" ht="15.75" thickBot="1">
      <c r="A51" s="101">
        <v>130</v>
      </c>
      <c r="B51" s="46">
        <v>10891.6</v>
      </c>
      <c r="C51" s="25">
        <v>3.1220000000000002E-3</v>
      </c>
      <c r="D51" s="265">
        <v>6.4900000000000001E-3</v>
      </c>
      <c r="E51" s="36">
        <v>929.29</v>
      </c>
      <c r="F51" s="37">
        <v>1156.2</v>
      </c>
      <c r="G51" s="18">
        <v>963.29</v>
      </c>
      <c r="H51" s="269">
        <v>1227</v>
      </c>
      <c r="I51" s="56">
        <v>2.9325999999999999</v>
      </c>
      <c r="J51" s="57">
        <v>3.5865999999999998</v>
      </c>
    </row>
    <row r="52" spans="1:10" ht="15.75" thickBot="1">
      <c r="A52" s="96">
        <v>132.30000000000001</v>
      </c>
      <c r="B52" s="262">
        <v>11333.2</v>
      </c>
      <c r="C52" s="260">
        <v>4.2550000000000001E-3</v>
      </c>
      <c r="D52" s="266">
        <v>4.2599999999999999E-3</v>
      </c>
      <c r="E52" s="54">
        <v>1037.6199999999999</v>
      </c>
      <c r="F52" s="40">
        <v>1037.5999999999999</v>
      </c>
      <c r="G52" s="119">
        <v>1085.8499999999999</v>
      </c>
      <c r="H52" s="270">
        <v>1085.9000000000001</v>
      </c>
      <c r="I52" s="164">
        <v>3.2315999999999998</v>
      </c>
      <c r="J52" s="58">
        <v>3.2315999999999998</v>
      </c>
    </row>
  </sheetData>
  <mergeCells count="4">
    <mergeCell ref="C3:D3"/>
    <mergeCell ref="E3:F3"/>
    <mergeCell ref="G3:H3"/>
    <mergeCell ref="I3:J3"/>
  </mergeCells>
  <printOptions horizontalCentered="1" verticalCentered="1"/>
  <pageMargins left="0.11811023622047245" right="0.11811023622047245" top="0.15748031496062992" bottom="0.15748031496062992" header="0.31496062992125984" footer="0.31496062992125984"/>
  <pageSetup paperSize="9" scale="85" orientation="portrait" horizontalDpi="1200" verticalDpi="1200"/>
  <extLst>
    <ext xmlns:mx="http://schemas.microsoft.com/office/mac/excel/2008/main" uri="{64002731-A6B0-56B0-2670-7721B7C09600}">
      <mx:PLV Mode="0" OnePage="0" WScale="0"/>
    </ext>
  </extLst>
</worksheet>
</file>

<file path=xl/worksheets/sheet14.xml><?xml version="1.0" encoding="utf-8"?>
<worksheet xmlns="http://schemas.openxmlformats.org/spreadsheetml/2006/main" xmlns:r="http://schemas.openxmlformats.org/officeDocument/2006/relationships">
  <sheetPr enableFormatConditionsCalculation="0">
    <pageSetUpPr fitToPage="1"/>
  </sheetPr>
  <dimension ref="A1:J68"/>
  <sheetViews>
    <sheetView workbookViewId="0">
      <selection activeCell="O81" sqref="O81"/>
    </sheetView>
  </sheetViews>
  <sheetFormatPr defaultColWidth="8.85546875" defaultRowHeight="15"/>
  <cols>
    <col min="1" max="1" width="8.85546875" style="1"/>
    <col min="2" max="2" width="8.85546875" style="239"/>
    <col min="3" max="3" width="8.85546875" style="1"/>
    <col min="4" max="4" width="10.42578125" style="7" bestFit="1" customWidth="1"/>
    <col min="5" max="5" width="8.85546875" style="239"/>
    <col min="6" max="6" width="8.85546875" style="6"/>
    <col min="7" max="7" width="10.42578125" style="7" bestFit="1" customWidth="1"/>
    <col min="8" max="8" width="8.85546875" style="239"/>
    <col min="9" max="9" width="8.85546875" style="6"/>
    <col min="10" max="10" width="10.42578125" style="1" bestFit="1" customWidth="1"/>
  </cols>
  <sheetData>
    <row r="1" spans="1:10">
      <c r="A1" s="11" t="s">
        <v>133</v>
      </c>
    </row>
    <row r="2" spans="1:10" ht="15.75" thickBot="1"/>
    <row r="3" spans="1:10">
      <c r="A3" s="356" t="s">
        <v>32</v>
      </c>
      <c r="B3" s="360" t="s">
        <v>108</v>
      </c>
      <c r="C3" s="361"/>
      <c r="D3" s="362"/>
      <c r="E3" s="360" t="s">
        <v>109</v>
      </c>
      <c r="F3" s="361"/>
      <c r="G3" s="362"/>
      <c r="H3" s="360" t="s">
        <v>110</v>
      </c>
      <c r="I3" s="361"/>
      <c r="J3" s="362"/>
    </row>
    <row r="4" spans="1:10">
      <c r="A4" s="357"/>
      <c r="B4" s="252" t="s">
        <v>34</v>
      </c>
      <c r="C4" s="250" t="s">
        <v>36</v>
      </c>
      <c r="D4" s="254" t="s">
        <v>37</v>
      </c>
      <c r="E4" s="271" t="s">
        <v>34</v>
      </c>
      <c r="F4" s="250" t="s">
        <v>36</v>
      </c>
      <c r="G4" s="254" t="s">
        <v>37</v>
      </c>
      <c r="H4" s="252" t="s">
        <v>34</v>
      </c>
      <c r="I4" s="250" t="s">
        <v>36</v>
      </c>
      <c r="J4" s="254" t="s">
        <v>37</v>
      </c>
    </row>
    <row r="5" spans="1:10" ht="18" thickBot="1">
      <c r="A5" s="78" t="s">
        <v>6</v>
      </c>
      <c r="B5" s="253" t="s">
        <v>24</v>
      </c>
      <c r="C5" s="251" t="s">
        <v>12</v>
      </c>
      <c r="D5" s="255" t="s">
        <v>25</v>
      </c>
      <c r="E5" s="272" t="s">
        <v>24</v>
      </c>
      <c r="F5" s="251" t="s">
        <v>12</v>
      </c>
      <c r="G5" s="255" t="s">
        <v>25</v>
      </c>
      <c r="H5" s="253" t="s">
        <v>24</v>
      </c>
      <c r="I5" s="251" t="s">
        <v>12</v>
      </c>
      <c r="J5" s="255" t="s">
        <v>25</v>
      </c>
    </row>
    <row r="6" spans="1:10" s="129" customFormat="1">
      <c r="A6" s="190" t="s">
        <v>49</v>
      </c>
      <c r="B6" s="188">
        <v>2.1752099999999999</v>
      </c>
      <c r="C6" s="170">
        <v>1378.3</v>
      </c>
      <c r="D6" s="258">
        <v>6.0838999999999999</v>
      </c>
      <c r="E6" s="187">
        <v>1.48922</v>
      </c>
      <c r="F6" s="177">
        <v>1390.1</v>
      </c>
      <c r="G6" s="259">
        <v>5.9410999999999996</v>
      </c>
      <c r="H6" s="188">
        <v>1.1380600000000001</v>
      </c>
      <c r="I6" s="177">
        <v>1398.7</v>
      </c>
      <c r="J6" s="258">
        <v>5.8400999999999996</v>
      </c>
    </row>
    <row r="7" spans="1:10">
      <c r="A7" s="101">
        <v>-30</v>
      </c>
      <c r="B7" s="180">
        <v>2.34484</v>
      </c>
      <c r="C7" s="16">
        <v>1413.4</v>
      </c>
      <c r="D7" s="57">
        <v>6.2332999999999998</v>
      </c>
      <c r="E7" s="178">
        <v>1.55321</v>
      </c>
      <c r="F7" s="14">
        <v>1410.1</v>
      </c>
      <c r="G7" s="228">
        <v>6.0247000000000002</v>
      </c>
      <c r="H7" s="180">
        <v>1.15727</v>
      </c>
      <c r="I7" s="14">
        <v>1406.7</v>
      </c>
      <c r="J7" s="57">
        <v>5.8734000000000002</v>
      </c>
    </row>
    <row r="8" spans="1:10">
      <c r="A8" s="101">
        <v>-20</v>
      </c>
      <c r="B8" s="180">
        <v>2.44631</v>
      </c>
      <c r="C8" s="16">
        <v>1434.6</v>
      </c>
      <c r="D8" s="57">
        <v>6.3186999999999998</v>
      </c>
      <c r="E8" s="178">
        <v>1.6222099999999999</v>
      </c>
      <c r="F8" s="14">
        <v>1431.7</v>
      </c>
      <c r="G8" s="228">
        <v>0.61119999999999997</v>
      </c>
      <c r="H8" s="180">
        <v>1.21007</v>
      </c>
      <c r="I8" s="14">
        <v>1428.8</v>
      </c>
      <c r="J8" s="57">
        <v>5.9626000000000001</v>
      </c>
    </row>
    <row r="9" spans="1:10">
      <c r="A9" s="101">
        <v>-10</v>
      </c>
      <c r="B9" s="180">
        <v>2.54711</v>
      </c>
      <c r="C9" s="16">
        <v>1455.7</v>
      </c>
      <c r="D9" s="57">
        <v>6.4005999999999998</v>
      </c>
      <c r="E9" s="178">
        <v>1.6904999999999999</v>
      </c>
      <c r="F9" s="14">
        <v>1453.3</v>
      </c>
      <c r="G9" s="228">
        <v>6.1954000000000002</v>
      </c>
      <c r="H9" s="180">
        <v>1.26213</v>
      </c>
      <c r="I9" s="14">
        <v>1450.8</v>
      </c>
      <c r="J9" s="57">
        <v>6.0476999999999999</v>
      </c>
    </row>
    <row r="10" spans="1:10">
      <c r="A10" s="101">
        <v>0</v>
      </c>
      <c r="B10" s="180">
        <v>2.6473599999999999</v>
      </c>
      <c r="C10" s="16">
        <v>1476.9</v>
      </c>
      <c r="D10" s="57">
        <v>6.4794999999999998</v>
      </c>
      <c r="E10" s="178">
        <v>1.75823</v>
      </c>
      <c r="F10" s="14">
        <v>1474.8</v>
      </c>
      <c r="G10" s="228">
        <v>6.2755999999999998</v>
      </c>
      <c r="H10" s="180">
        <v>1.31362</v>
      </c>
      <c r="I10" s="14">
        <v>1472.6</v>
      </c>
      <c r="J10" s="57">
        <v>6.1291000000000002</v>
      </c>
    </row>
    <row r="11" spans="1:10">
      <c r="A11" s="101">
        <v>10</v>
      </c>
      <c r="B11" s="180">
        <v>2.74716</v>
      </c>
      <c r="C11" s="16">
        <v>1498.1</v>
      </c>
      <c r="D11" s="57">
        <v>6.5556000000000001</v>
      </c>
      <c r="E11" s="178">
        <v>1.82551</v>
      </c>
      <c r="F11" s="14">
        <v>1496.2</v>
      </c>
      <c r="G11" s="228">
        <v>6.3526999999999996</v>
      </c>
      <c r="H11" s="180">
        <v>1.3646499999999999</v>
      </c>
      <c r="I11" s="14">
        <v>1494.4</v>
      </c>
      <c r="J11" s="57">
        <v>6.2073</v>
      </c>
    </row>
    <row r="12" spans="1:10">
      <c r="A12" s="101">
        <v>20</v>
      </c>
      <c r="B12" s="180">
        <v>2.8466100000000001</v>
      </c>
      <c r="C12" s="16">
        <v>1519.3</v>
      </c>
      <c r="D12" s="57">
        <v>6.6292999999999997</v>
      </c>
      <c r="E12" s="178">
        <v>1.8924300000000001</v>
      </c>
      <c r="F12" s="14">
        <v>1517.7</v>
      </c>
      <c r="G12" s="228">
        <v>6.4272</v>
      </c>
      <c r="H12" s="180">
        <v>1.4153199999999999</v>
      </c>
      <c r="I12" s="14">
        <v>1516.1</v>
      </c>
      <c r="J12" s="57">
        <v>6.2826000000000004</v>
      </c>
    </row>
    <row r="13" spans="1:10">
      <c r="A13" s="101">
        <v>30</v>
      </c>
      <c r="B13" s="180">
        <v>2.9457800000000001</v>
      </c>
      <c r="C13" s="16">
        <v>1540.6</v>
      </c>
      <c r="D13" s="57">
        <v>6.7008000000000001</v>
      </c>
      <c r="E13" s="178">
        <v>1.95906</v>
      </c>
      <c r="F13" s="14">
        <v>1539.2</v>
      </c>
      <c r="G13" s="228">
        <v>6.4992999999999999</v>
      </c>
      <c r="H13" s="180">
        <v>1.4656899999999999</v>
      </c>
      <c r="I13" s="14">
        <v>1537.7</v>
      </c>
      <c r="J13" s="57">
        <v>6.3552999999999997</v>
      </c>
    </row>
    <row r="14" spans="1:10">
      <c r="A14" s="101">
        <v>40</v>
      </c>
      <c r="B14" s="180">
        <v>3.0447199999999999</v>
      </c>
      <c r="C14" s="16">
        <v>1562</v>
      </c>
      <c r="D14" s="57">
        <v>6.7702999999999998</v>
      </c>
      <c r="E14" s="178">
        <v>2.0254699999999999</v>
      </c>
      <c r="F14" s="14">
        <v>1560.7</v>
      </c>
      <c r="G14" s="228">
        <v>6.5693000000000001</v>
      </c>
      <c r="H14" s="180">
        <v>1.1518200000000001</v>
      </c>
      <c r="I14" s="14">
        <v>1559.5</v>
      </c>
      <c r="J14" s="57">
        <v>6.4257999999999997</v>
      </c>
    </row>
    <row r="15" spans="1:10">
      <c r="A15" s="101">
        <v>50</v>
      </c>
      <c r="B15" s="180">
        <v>3.1434799999999998</v>
      </c>
      <c r="C15" s="16">
        <v>1583.5</v>
      </c>
      <c r="D15" s="57">
        <v>3.8378999999999999</v>
      </c>
      <c r="E15" s="178">
        <v>2.0916800000000002</v>
      </c>
      <c r="F15" s="14">
        <v>1582.4</v>
      </c>
      <c r="G15" s="228">
        <v>6.6372999999999998</v>
      </c>
      <c r="H15" s="180">
        <v>1.5657700000000001</v>
      </c>
      <c r="I15" s="14">
        <v>1581.2</v>
      </c>
      <c r="J15" s="57">
        <v>6.4943</v>
      </c>
    </row>
    <row r="16" spans="1:10">
      <c r="A16" s="101">
        <v>60</v>
      </c>
      <c r="B16" s="180">
        <v>3.2420900000000001</v>
      </c>
      <c r="C16" s="16">
        <v>1605.1</v>
      </c>
      <c r="D16" s="57">
        <v>6.9038000000000004</v>
      </c>
      <c r="E16" s="178">
        <v>2.1577500000000001</v>
      </c>
      <c r="F16" s="14">
        <v>1604.1</v>
      </c>
      <c r="G16" s="228">
        <v>6.7035999999999998</v>
      </c>
      <c r="H16" s="180">
        <v>1.61557</v>
      </c>
      <c r="I16" s="14">
        <v>1603.1</v>
      </c>
      <c r="J16" s="57">
        <v>6.5609000000000002</v>
      </c>
    </row>
    <row r="17" spans="1:10">
      <c r="A17" s="101">
        <v>70</v>
      </c>
      <c r="B17" s="180">
        <v>3.3405800000000001</v>
      </c>
      <c r="C17" s="16">
        <v>1626.9</v>
      </c>
      <c r="D17" s="57">
        <v>6.9682000000000004</v>
      </c>
      <c r="E17" s="178">
        <v>2.2236899999999999</v>
      </c>
      <c r="F17" s="14">
        <v>1626</v>
      </c>
      <c r="G17" s="228">
        <v>6.7683</v>
      </c>
      <c r="H17" s="180">
        <v>1.6652499999999999</v>
      </c>
      <c r="I17" s="14">
        <v>1625.1</v>
      </c>
      <c r="J17" s="57">
        <v>6.6257999999999999</v>
      </c>
    </row>
    <row r="18" spans="1:10">
      <c r="A18" s="101">
        <v>80</v>
      </c>
      <c r="B18" s="180">
        <v>3.4389699999999999</v>
      </c>
      <c r="C18" s="16">
        <v>1648.8</v>
      </c>
      <c r="D18" s="57">
        <v>7.0312000000000001</v>
      </c>
      <c r="E18" s="178">
        <v>2.2895400000000001</v>
      </c>
      <c r="F18" s="14">
        <v>1648</v>
      </c>
      <c r="G18" s="228">
        <v>6.8315000000000001</v>
      </c>
      <c r="H18" s="180">
        <v>1.71482</v>
      </c>
      <c r="I18" s="14">
        <v>1647.1</v>
      </c>
      <c r="J18" s="57">
        <v>6.6891999999999996</v>
      </c>
    </row>
    <row r="19" spans="1:10">
      <c r="A19" s="101">
        <v>100</v>
      </c>
      <c r="B19" s="180">
        <v>3.63551</v>
      </c>
      <c r="C19" s="16">
        <v>1693.2</v>
      </c>
      <c r="D19" s="57">
        <v>7.1532999999999998</v>
      </c>
      <c r="E19" s="178">
        <v>2.4209900000000002</v>
      </c>
      <c r="F19" s="14">
        <v>1692.4</v>
      </c>
      <c r="G19" s="228">
        <v>6.5938999999999997</v>
      </c>
      <c r="H19" s="180">
        <v>1.8137300000000001</v>
      </c>
      <c r="I19" s="14">
        <v>1691.7</v>
      </c>
      <c r="J19" s="57">
        <v>6.8120000000000003</v>
      </c>
    </row>
    <row r="20" spans="1:10">
      <c r="A20" s="101">
        <v>120</v>
      </c>
      <c r="B20" s="180">
        <v>3.8318300000000001</v>
      </c>
      <c r="C20" s="16">
        <v>1738.2</v>
      </c>
      <c r="D20" s="57">
        <v>7.2708000000000004</v>
      </c>
      <c r="E20" s="178">
        <v>2.5522100000000001</v>
      </c>
      <c r="F20" s="14">
        <v>1737.5</v>
      </c>
      <c r="G20" s="228">
        <v>7.0716000000000001</v>
      </c>
      <c r="H20" s="180">
        <v>1.9124000000000001</v>
      </c>
      <c r="I20" s="14">
        <v>1736.9</v>
      </c>
      <c r="J20" s="57">
        <v>6.93</v>
      </c>
    </row>
    <row r="21" spans="1:10">
      <c r="A21" s="101">
        <v>140</v>
      </c>
      <c r="B21" s="180">
        <v>4.0279699999999998</v>
      </c>
      <c r="C21" s="16">
        <v>1783.9</v>
      </c>
      <c r="D21" s="57">
        <v>7.3841999999999999</v>
      </c>
      <c r="E21" s="178">
        <v>2.6832600000000002</v>
      </c>
      <c r="F21" s="14">
        <v>1783.4</v>
      </c>
      <c r="G21" s="228">
        <v>7.1852999999999998</v>
      </c>
      <c r="H21" s="180">
        <v>2.01091</v>
      </c>
      <c r="I21" s="14">
        <v>1782.8</v>
      </c>
      <c r="J21" s="57">
        <v>7.0438999999999998</v>
      </c>
    </row>
    <row r="22" spans="1:10">
      <c r="A22" s="101">
        <v>160</v>
      </c>
      <c r="B22" s="180">
        <v>4.2239800000000001</v>
      </c>
      <c r="C22" s="16">
        <v>1830.4</v>
      </c>
      <c r="D22" s="57">
        <v>7.4941000000000004</v>
      </c>
      <c r="E22" s="178">
        <v>2.8141799999999999</v>
      </c>
      <c r="F22" s="14">
        <v>1829.9</v>
      </c>
      <c r="G22" s="228">
        <v>7.2953000000000001</v>
      </c>
      <c r="H22" s="180">
        <v>2.10927</v>
      </c>
      <c r="I22" s="14">
        <v>1829.4</v>
      </c>
      <c r="J22" s="57">
        <v>7.1539999999999999</v>
      </c>
    </row>
    <row r="23" spans="1:10">
      <c r="A23" s="101">
        <v>180</v>
      </c>
      <c r="B23" s="180">
        <v>4.41988</v>
      </c>
      <c r="C23" s="16">
        <v>1877.7</v>
      </c>
      <c r="D23" s="57">
        <v>7.6007999999999996</v>
      </c>
      <c r="E23" s="178">
        <v>2.9449900000000002</v>
      </c>
      <c r="F23" s="14">
        <v>1877.2</v>
      </c>
      <c r="G23" s="228">
        <v>7.4020999999999999</v>
      </c>
      <c r="H23" s="180">
        <v>2.2075399999999998</v>
      </c>
      <c r="I23" s="14">
        <v>1876.8</v>
      </c>
      <c r="J23" s="57">
        <v>7.2609000000000004</v>
      </c>
    </row>
    <row r="24" spans="1:10" ht="15.75" thickBot="1">
      <c r="A24" s="102">
        <v>200</v>
      </c>
      <c r="B24" s="189">
        <v>4.6157000000000004</v>
      </c>
      <c r="C24" s="97">
        <v>1925.7</v>
      </c>
      <c r="D24" s="58">
        <v>7.7045000000000003</v>
      </c>
      <c r="E24" s="192">
        <v>3.0757099999999999</v>
      </c>
      <c r="F24" s="98">
        <v>1925.3</v>
      </c>
      <c r="G24" s="229">
        <v>7.5058999999999996</v>
      </c>
      <c r="H24" s="189">
        <v>2.3057099999999999</v>
      </c>
      <c r="I24" s="98">
        <v>1924.9</v>
      </c>
      <c r="J24" s="58">
        <v>7.3647999999999998</v>
      </c>
    </row>
    <row r="25" spans="1:10">
      <c r="A25" s="356" t="s">
        <v>32</v>
      </c>
      <c r="B25" s="360" t="s">
        <v>111</v>
      </c>
      <c r="C25" s="361"/>
      <c r="D25" s="362"/>
      <c r="E25" s="360" t="s">
        <v>112</v>
      </c>
      <c r="F25" s="361"/>
      <c r="G25" s="362"/>
      <c r="H25" s="360" t="s">
        <v>113</v>
      </c>
      <c r="I25" s="361"/>
      <c r="J25" s="362"/>
    </row>
    <row r="26" spans="1:10">
      <c r="A26" s="357"/>
      <c r="B26" s="252" t="s">
        <v>34</v>
      </c>
      <c r="C26" s="250" t="s">
        <v>36</v>
      </c>
      <c r="D26" s="254" t="s">
        <v>37</v>
      </c>
      <c r="E26" s="271" t="s">
        <v>34</v>
      </c>
      <c r="F26" s="250" t="s">
        <v>36</v>
      </c>
      <c r="G26" s="254" t="s">
        <v>37</v>
      </c>
      <c r="H26" s="252" t="s">
        <v>34</v>
      </c>
      <c r="I26" s="250" t="s">
        <v>36</v>
      </c>
      <c r="J26" s="254" t="s">
        <v>37</v>
      </c>
    </row>
    <row r="27" spans="1:10" ht="18" thickBot="1">
      <c r="A27" s="78" t="s">
        <v>6</v>
      </c>
      <c r="B27" s="253" t="s">
        <v>24</v>
      </c>
      <c r="C27" s="251" t="s">
        <v>12</v>
      </c>
      <c r="D27" s="255" t="s">
        <v>25</v>
      </c>
      <c r="E27" s="272" t="s">
        <v>24</v>
      </c>
      <c r="F27" s="251" t="s">
        <v>12</v>
      </c>
      <c r="G27" s="255" t="s">
        <v>25</v>
      </c>
      <c r="H27" s="253" t="s">
        <v>24</v>
      </c>
      <c r="I27" s="251" t="s">
        <v>12</v>
      </c>
      <c r="J27" s="255" t="s">
        <v>25</v>
      </c>
    </row>
    <row r="28" spans="1:10" s="129" customFormat="1">
      <c r="A28" s="190" t="s">
        <v>49</v>
      </c>
      <c r="B28" s="188">
        <v>0.92364999999999997</v>
      </c>
      <c r="C28" s="170">
        <v>1405.4</v>
      </c>
      <c r="D28" s="258">
        <v>5.7619999999999996</v>
      </c>
      <c r="E28" s="187">
        <v>0.77869999999999995</v>
      </c>
      <c r="F28" s="177">
        <v>1410.9</v>
      </c>
      <c r="G28" s="259">
        <v>5.6982999999999997</v>
      </c>
      <c r="H28" s="188">
        <v>0.59460000000000002</v>
      </c>
      <c r="I28" s="177">
        <v>1419.6</v>
      </c>
      <c r="J28" s="258">
        <v>5.5979000000000001</v>
      </c>
    </row>
    <row r="29" spans="1:10">
      <c r="A29" s="101">
        <v>-20</v>
      </c>
      <c r="B29" s="180">
        <v>0.96270999999999995</v>
      </c>
      <c r="C29" s="16">
        <v>1425.9</v>
      </c>
      <c r="D29" s="57">
        <v>5.8445999999999998</v>
      </c>
      <c r="E29" s="178">
        <v>0.79774</v>
      </c>
      <c r="F29" s="14">
        <v>1422.9</v>
      </c>
      <c r="G29" s="228">
        <v>5.7465000000000002</v>
      </c>
      <c r="H29" s="180"/>
      <c r="I29" s="14" t="s">
        <v>0</v>
      </c>
      <c r="J29" s="57"/>
    </row>
    <row r="30" spans="1:10">
      <c r="A30" s="101">
        <v>-10</v>
      </c>
      <c r="B30" s="180">
        <v>1.0050600000000001</v>
      </c>
      <c r="C30" s="16">
        <v>1448.3</v>
      </c>
      <c r="D30" s="57">
        <v>5.9314</v>
      </c>
      <c r="E30" s="178">
        <v>0.83364000000000005</v>
      </c>
      <c r="F30" s="14">
        <v>1445.7</v>
      </c>
      <c r="G30" s="228">
        <v>5.8349000000000002</v>
      </c>
      <c r="H30" s="180">
        <v>0.61926000000000003</v>
      </c>
      <c r="I30" s="14">
        <v>1440.6</v>
      </c>
      <c r="J30" s="57">
        <v>5.6791</v>
      </c>
    </row>
    <row r="31" spans="1:10">
      <c r="A31" s="101">
        <v>0</v>
      </c>
      <c r="B31" s="180">
        <v>1.0468200000000001</v>
      </c>
      <c r="C31" s="16">
        <v>1470.5</v>
      </c>
      <c r="D31" s="57">
        <v>6.0141</v>
      </c>
      <c r="E31" s="178">
        <v>0.86892000000000003</v>
      </c>
      <c r="F31" s="14">
        <v>1468.3</v>
      </c>
      <c r="G31" s="228">
        <v>5.9188999999999998</v>
      </c>
      <c r="H31" s="180">
        <v>0.64648000000000005</v>
      </c>
      <c r="I31" s="14">
        <v>1463.8</v>
      </c>
      <c r="J31" s="57">
        <v>5.7659000000000002</v>
      </c>
    </row>
    <row r="32" spans="1:10">
      <c r="A32" s="101">
        <v>10</v>
      </c>
      <c r="B32" s="180">
        <v>1.0881099999999999</v>
      </c>
      <c r="C32" s="16">
        <v>1492.5</v>
      </c>
      <c r="D32" s="57">
        <v>6.0933000000000002</v>
      </c>
      <c r="E32" s="178">
        <v>0.90373000000000003</v>
      </c>
      <c r="F32" s="14">
        <v>1490.6</v>
      </c>
      <c r="G32" s="228">
        <v>5.9992000000000001</v>
      </c>
      <c r="H32" s="180">
        <v>0.67318999999999996</v>
      </c>
      <c r="I32" s="14">
        <v>1486.8</v>
      </c>
      <c r="J32" s="57">
        <v>5.8483999999999998</v>
      </c>
    </row>
    <row r="33" spans="1:10">
      <c r="A33" s="101">
        <v>20</v>
      </c>
      <c r="B33" s="180">
        <v>1.12903</v>
      </c>
      <c r="C33" s="16">
        <v>1514.4</v>
      </c>
      <c r="D33" s="57">
        <v>6.1694000000000004</v>
      </c>
      <c r="E33" s="178">
        <v>0.93815000000000004</v>
      </c>
      <c r="F33" s="14">
        <v>1512.8</v>
      </c>
      <c r="G33" s="228">
        <v>6.0761000000000003</v>
      </c>
      <c r="H33" s="180">
        <v>0.69950999999999997</v>
      </c>
      <c r="I33" s="14">
        <v>1509.4</v>
      </c>
      <c r="J33" s="57">
        <v>0.5927</v>
      </c>
    </row>
    <row r="34" spans="1:10">
      <c r="A34" s="101">
        <v>30</v>
      </c>
      <c r="B34" s="180">
        <v>1.16964</v>
      </c>
      <c r="C34" s="16">
        <v>1536.3</v>
      </c>
      <c r="D34" s="57">
        <v>6.2427999999999999</v>
      </c>
      <c r="E34" s="178">
        <v>0.97226999999999997</v>
      </c>
      <c r="F34" s="14">
        <v>1534.8</v>
      </c>
      <c r="G34" s="228">
        <v>6.1501999999999999</v>
      </c>
      <c r="H34" s="180">
        <v>0.72553000000000001</v>
      </c>
      <c r="I34" s="14">
        <v>1531.9</v>
      </c>
      <c r="J34" s="57">
        <v>6.0025000000000004</v>
      </c>
    </row>
    <row r="35" spans="1:10">
      <c r="A35" s="101">
        <v>40</v>
      </c>
      <c r="B35" s="180">
        <v>1.2100299999999999</v>
      </c>
      <c r="C35" s="16">
        <v>1558.2</v>
      </c>
      <c r="D35" s="57">
        <v>6.3137999999999996</v>
      </c>
      <c r="E35" s="178">
        <v>1.0061500000000001</v>
      </c>
      <c r="F35" s="14">
        <v>1556.9</v>
      </c>
      <c r="G35" s="228">
        <v>6.2217000000000002</v>
      </c>
      <c r="H35" s="180">
        <v>0.75129000000000001</v>
      </c>
      <c r="I35" s="14">
        <v>1554.3</v>
      </c>
      <c r="J35" s="57">
        <v>6.0750999999999999</v>
      </c>
    </row>
    <row r="36" spans="1:10">
      <c r="A36" s="101">
        <v>50</v>
      </c>
      <c r="B36" s="180">
        <v>1.2502200000000001</v>
      </c>
      <c r="C36" s="16">
        <v>1580.1</v>
      </c>
      <c r="D36" s="57">
        <v>6.3826999999999998</v>
      </c>
      <c r="E36" s="178">
        <v>1.0398400000000001</v>
      </c>
      <c r="F36" s="14">
        <v>1578.9</v>
      </c>
      <c r="G36" s="228">
        <v>6.2910000000000004</v>
      </c>
      <c r="H36" s="180">
        <v>0.77685000000000004</v>
      </c>
      <c r="I36" s="14">
        <v>1576.6</v>
      </c>
      <c r="J36" s="57">
        <v>6.1452999999999998</v>
      </c>
    </row>
    <row r="37" spans="1:10">
      <c r="A37" s="101">
        <v>60</v>
      </c>
      <c r="B37" s="180">
        <v>1.29026</v>
      </c>
      <c r="C37" s="16">
        <v>1602.1</v>
      </c>
      <c r="D37" s="57">
        <v>6.4496000000000002</v>
      </c>
      <c r="E37" s="178">
        <v>1.07338</v>
      </c>
      <c r="F37" s="14">
        <v>1601</v>
      </c>
      <c r="G37" s="228">
        <v>6.3582999999999998</v>
      </c>
      <c r="H37" s="180">
        <v>0.80225999999999997</v>
      </c>
      <c r="I37" s="14">
        <v>1598.9</v>
      </c>
      <c r="J37" s="57">
        <v>6.2133000000000003</v>
      </c>
    </row>
    <row r="38" spans="1:10">
      <c r="A38" s="101">
        <v>70</v>
      </c>
      <c r="B38" s="180">
        <v>1.3301700000000001</v>
      </c>
      <c r="C38" s="16">
        <v>1624.1</v>
      </c>
      <c r="D38" s="57">
        <v>6.5148999999999999</v>
      </c>
      <c r="E38" s="178">
        <v>1.1067800000000001</v>
      </c>
      <c r="F38" s="14">
        <v>1623.2</v>
      </c>
      <c r="G38" s="228">
        <v>6.4238</v>
      </c>
      <c r="H38" s="180">
        <v>0.82754000000000005</v>
      </c>
      <c r="I38" s="14">
        <v>1621.3</v>
      </c>
      <c r="J38" s="57">
        <v>6.2793999999999999</v>
      </c>
    </row>
    <row r="39" spans="1:10">
      <c r="A39" s="101">
        <v>80</v>
      </c>
      <c r="B39" s="180">
        <v>1.36998</v>
      </c>
      <c r="C39" s="16">
        <v>1646.3</v>
      </c>
      <c r="D39" s="57">
        <v>6.5785</v>
      </c>
      <c r="E39" s="178">
        <v>1.14009</v>
      </c>
      <c r="F39" s="14">
        <v>1645.4</v>
      </c>
      <c r="G39" s="228">
        <v>6.4877000000000002</v>
      </c>
      <c r="H39" s="180">
        <v>0.85270999999999997</v>
      </c>
      <c r="I39" s="14">
        <v>1643.7</v>
      </c>
      <c r="J39" s="57">
        <v>6.3437000000000001</v>
      </c>
    </row>
    <row r="40" spans="1:10">
      <c r="A40" s="101">
        <v>100</v>
      </c>
      <c r="B40" s="180">
        <v>1.44937</v>
      </c>
      <c r="C40" s="16">
        <v>1691</v>
      </c>
      <c r="D40" s="57">
        <v>6.7016999999999998</v>
      </c>
      <c r="E40" s="178">
        <v>1.2064600000000001</v>
      </c>
      <c r="F40" s="14">
        <v>1690.2</v>
      </c>
      <c r="G40" s="228">
        <v>6.6112000000000002</v>
      </c>
      <c r="H40" s="180">
        <v>0.90281999999999996</v>
      </c>
      <c r="I40" s="14">
        <v>1688.8</v>
      </c>
      <c r="J40" s="57">
        <v>6.4679000000000002</v>
      </c>
    </row>
    <row r="41" spans="1:10">
      <c r="A41" s="101">
        <v>120</v>
      </c>
      <c r="B41" s="180">
        <v>1.5285200000000001</v>
      </c>
      <c r="C41" s="16">
        <v>1736.3</v>
      </c>
      <c r="D41" s="57">
        <v>6.8198999999999996</v>
      </c>
      <c r="E41" s="178">
        <v>1.2725900000000001</v>
      </c>
      <c r="F41" s="14">
        <v>1735.6</v>
      </c>
      <c r="G41" s="228">
        <v>6.7297000000000002</v>
      </c>
      <c r="H41" s="180">
        <v>0.95267999999999997</v>
      </c>
      <c r="I41" s="14">
        <v>1734.4</v>
      </c>
      <c r="J41" s="57">
        <v>6.5869</v>
      </c>
    </row>
    <row r="42" spans="1:10">
      <c r="A42" s="101">
        <v>140</v>
      </c>
      <c r="B42" s="180">
        <v>1.6074900000000001</v>
      </c>
      <c r="C42" s="16">
        <v>1782.2</v>
      </c>
      <c r="D42" s="57">
        <v>6.9339000000000004</v>
      </c>
      <c r="E42" s="178">
        <v>1.3385499999999999</v>
      </c>
      <c r="F42" s="14">
        <v>1781.7</v>
      </c>
      <c r="G42" s="228">
        <v>6.8438999999999997</v>
      </c>
      <c r="H42" s="180">
        <v>1.00237</v>
      </c>
      <c r="I42" s="14">
        <v>1780.6</v>
      </c>
      <c r="J42" s="57">
        <v>6.7015000000000002</v>
      </c>
    </row>
    <row r="43" spans="1:10">
      <c r="A43" s="101">
        <v>160</v>
      </c>
      <c r="B43" s="180">
        <v>1.6863300000000001</v>
      </c>
      <c r="C43" s="16">
        <v>1828.9</v>
      </c>
      <c r="D43" s="57">
        <v>7.0442999999999998</v>
      </c>
      <c r="E43" s="178">
        <v>1.4043699999999999</v>
      </c>
      <c r="F43" s="14">
        <v>1828.4</v>
      </c>
      <c r="G43" s="228">
        <v>6.9543999999999997</v>
      </c>
      <c r="H43" s="180">
        <v>1.05192</v>
      </c>
      <c r="I43" s="14">
        <v>1827.4</v>
      </c>
      <c r="J43" s="57">
        <v>6.8122999999999996</v>
      </c>
    </row>
    <row r="44" spans="1:10">
      <c r="A44" s="101">
        <v>180</v>
      </c>
      <c r="B44" s="180">
        <v>1.7650699999999999</v>
      </c>
      <c r="C44" s="16">
        <v>1876.3</v>
      </c>
      <c r="D44" s="57">
        <v>7.1513</v>
      </c>
      <c r="E44" s="178">
        <v>1.4700899999999999</v>
      </c>
      <c r="F44" s="14">
        <v>1875.9</v>
      </c>
      <c r="G44" s="228">
        <v>7.0614999999999997</v>
      </c>
      <c r="H44" s="180">
        <v>1.1013599999999999</v>
      </c>
      <c r="I44" s="14">
        <v>1875</v>
      </c>
      <c r="J44" s="57">
        <v>6.9196</v>
      </c>
    </row>
    <row r="45" spans="1:10">
      <c r="A45" s="101">
        <v>200</v>
      </c>
      <c r="B45" s="180">
        <v>1.84371</v>
      </c>
      <c r="C45" s="16">
        <v>1924.5</v>
      </c>
      <c r="D45" s="57">
        <v>7.2553000000000001</v>
      </c>
      <c r="E45" s="178">
        <v>1.53572</v>
      </c>
      <c r="F45" s="14">
        <v>1924.1</v>
      </c>
      <c r="G45" s="228">
        <v>7.1656000000000004</v>
      </c>
      <c r="H45" s="180">
        <v>1.15072</v>
      </c>
      <c r="I45" s="14">
        <v>1923.3</v>
      </c>
      <c r="J45" s="57">
        <v>7.0239000000000003</v>
      </c>
    </row>
    <row r="46" spans="1:10" ht="15.75" thickBot="1">
      <c r="A46" s="102">
        <v>220</v>
      </c>
      <c r="B46" s="189">
        <v>1.9222900000000001</v>
      </c>
      <c r="C46" s="97">
        <v>1973.4</v>
      </c>
      <c r="D46" s="58">
        <v>7.3566000000000003</v>
      </c>
      <c r="E46" s="192">
        <v>1.60127</v>
      </c>
      <c r="F46" s="98">
        <v>1973.1</v>
      </c>
      <c r="G46" s="229">
        <v>7.2670000000000003</v>
      </c>
      <c r="H46" s="189">
        <v>1.2</v>
      </c>
      <c r="I46" s="98">
        <v>1972.4</v>
      </c>
      <c r="J46" s="58">
        <v>7.1254999999999997</v>
      </c>
    </row>
    <row r="47" spans="1:10">
      <c r="A47" s="356" t="s">
        <v>32</v>
      </c>
      <c r="B47" s="360" t="s">
        <v>114</v>
      </c>
      <c r="C47" s="361"/>
      <c r="D47" s="362"/>
      <c r="E47" s="360" t="s">
        <v>115</v>
      </c>
      <c r="F47" s="361"/>
      <c r="G47" s="362"/>
      <c r="H47" s="360" t="s">
        <v>116</v>
      </c>
      <c r="I47" s="361"/>
      <c r="J47" s="362"/>
    </row>
    <row r="48" spans="1:10">
      <c r="A48" s="357"/>
      <c r="B48" s="252" t="s">
        <v>34</v>
      </c>
      <c r="C48" s="250" t="s">
        <v>36</v>
      </c>
      <c r="D48" s="254" t="s">
        <v>37</v>
      </c>
      <c r="E48" s="271" t="s">
        <v>34</v>
      </c>
      <c r="F48" s="250" t="s">
        <v>36</v>
      </c>
      <c r="G48" s="254" t="s">
        <v>37</v>
      </c>
      <c r="H48" s="252" t="s">
        <v>34</v>
      </c>
      <c r="I48" s="250" t="s">
        <v>36</v>
      </c>
      <c r="J48" s="254" t="s">
        <v>37</v>
      </c>
    </row>
    <row r="49" spans="1:10" ht="18" thickBot="1">
      <c r="A49" s="78" t="s">
        <v>6</v>
      </c>
      <c r="B49" s="253" t="s">
        <v>24</v>
      </c>
      <c r="C49" s="251" t="s">
        <v>12</v>
      </c>
      <c r="D49" s="255" t="s">
        <v>25</v>
      </c>
      <c r="E49" s="272" t="s">
        <v>24</v>
      </c>
      <c r="F49" s="251" t="s">
        <v>12</v>
      </c>
      <c r="G49" s="255" t="s">
        <v>25</v>
      </c>
      <c r="H49" s="253" t="s">
        <v>24</v>
      </c>
      <c r="I49" s="251" t="s">
        <v>12</v>
      </c>
      <c r="J49" s="255" t="s">
        <v>25</v>
      </c>
    </row>
    <row r="50" spans="1:10">
      <c r="A50" s="197" t="s">
        <v>106</v>
      </c>
      <c r="B50" s="276">
        <v>0.48213</v>
      </c>
      <c r="C50" s="241">
        <v>1426.3</v>
      </c>
      <c r="D50" s="217">
        <v>5.5201000000000002</v>
      </c>
      <c r="E50" s="275">
        <v>0.40606999999999999</v>
      </c>
      <c r="F50" s="195">
        <v>1431.7</v>
      </c>
      <c r="G50" s="227">
        <v>5.4565000000000001</v>
      </c>
      <c r="H50" s="276">
        <v>0.35108</v>
      </c>
      <c r="I50" s="195">
        <v>1436.6</v>
      </c>
      <c r="J50" s="217">
        <v>5.4025999999999996</v>
      </c>
    </row>
    <row r="51" spans="1:10">
      <c r="A51" s="101">
        <v>0</v>
      </c>
      <c r="B51" s="180">
        <v>0.51293</v>
      </c>
      <c r="C51" s="16">
        <v>1459.3</v>
      </c>
      <c r="D51" s="57">
        <v>5.6440999999999999</v>
      </c>
      <c r="E51" s="178">
        <v>0.42382999999999998</v>
      </c>
      <c r="F51" s="14">
        <v>1454.7</v>
      </c>
      <c r="G51" s="228">
        <v>5.5419999999999998</v>
      </c>
      <c r="H51" s="180">
        <v>0.36010999999999999</v>
      </c>
      <c r="I51" s="14">
        <v>1449.9</v>
      </c>
      <c r="J51" s="57">
        <v>5.4531999999999998</v>
      </c>
    </row>
    <row r="52" spans="1:10">
      <c r="A52" s="101">
        <v>10</v>
      </c>
      <c r="B52" s="180">
        <v>0.53481000000000001</v>
      </c>
      <c r="C52" s="16">
        <v>1482.9</v>
      </c>
      <c r="D52" s="57">
        <v>5.7287999999999997</v>
      </c>
      <c r="E52" s="178">
        <v>0.44251000000000001</v>
      </c>
      <c r="F52" s="14">
        <v>1478.9</v>
      </c>
      <c r="G52" s="228">
        <v>5.6289999999999996</v>
      </c>
      <c r="H52" s="180">
        <v>0.37653999999999999</v>
      </c>
      <c r="I52" s="14">
        <v>1474.9</v>
      </c>
      <c r="J52" s="57">
        <v>5.5427</v>
      </c>
    </row>
    <row r="53" spans="1:10">
      <c r="A53" s="101">
        <v>20</v>
      </c>
      <c r="B53" s="180">
        <v>0.55628999999999995</v>
      </c>
      <c r="C53" s="16">
        <v>1506</v>
      </c>
      <c r="D53" s="57">
        <v>5.8093000000000004</v>
      </c>
      <c r="E53" s="178">
        <v>0.46077000000000001</v>
      </c>
      <c r="F53" s="14">
        <v>1502.6</v>
      </c>
      <c r="G53" s="228">
        <v>5.7112999999999996</v>
      </c>
      <c r="H53" s="180">
        <v>0.39251000000000003</v>
      </c>
      <c r="I53" s="14">
        <v>1499.1</v>
      </c>
      <c r="J53" s="57">
        <v>5.6269999999999998</v>
      </c>
    </row>
    <row r="54" spans="1:10">
      <c r="A54" s="101">
        <v>30</v>
      </c>
      <c r="B54" s="180">
        <v>0.57745000000000002</v>
      </c>
      <c r="C54" s="16">
        <v>1529</v>
      </c>
      <c r="D54" s="57">
        <v>5.8860999999999999</v>
      </c>
      <c r="E54" s="178">
        <v>0.47870000000000001</v>
      </c>
      <c r="F54" s="14">
        <v>1525.9</v>
      </c>
      <c r="G54" s="228">
        <v>5.7896000000000001</v>
      </c>
      <c r="H54" s="180">
        <v>0.40814</v>
      </c>
      <c r="I54" s="14">
        <v>1522.9</v>
      </c>
      <c r="J54" s="57">
        <v>5.7068000000000003</v>
      </c>
    </row>
    <row r="55" spans="1:10">
      <c r="A55" s="101">
        <v>40</v>
      </c>
      <c r="B55" s="180">
        <v>0.59835000000000005</v>
      </c>
      <c r="C55" s="16">
        <v>1551.7</v>
      </c>
      <c r="D55" s="57">
        <v>5.9599000000000002</v>
      </c>
      <c r="E55" s="178">
        <v>0.49636000000000002</v>
      </c>
      <c r="F55" s="14">
        <v>1549</v>
      </c>
      <c r="G55" s="228">
        <v>5.8644999999999996</v>
      </c>
      <c r="H55" s="180">
        <v>0.42349999999999999</v>
      </c>
      <c r="I55" s="14">
        <v>1546.3</v>
      </c>
      <c r="J55" s="57">
        <v>8.7827999999999999</v>
      </c>
    </row>
    <row r="56" spans="1:10">
      <c r="A56" s="101">
        <v>50</v>
      </c>
      <c r="B56" s="180">
        <v>0.61904000000000003</v>
      </c>
      <c r="C56" s="16">
        <v>1574.3</v>
      </c>
      <c r="D56" s="57">
        <v>6.0308999999999999</v>
      </c>
      <c r="E56" s="178">
        <v>0.51382000000000005</v>
      </c>
      <c r="F56" s="14">
        <v>1571.9</v>
      </c>
      <c r="G56" s="228">
        <v>5.9364999999999997</v>
      </c>
      <c r="H56" s="180">
        <v>0.43864999999999998</v>
      </c>
      <c r="I56" s="14">
        <v>1569.5</v>
      </c>
      <c r="J56" s="57">
        <v>5.8556999999999997</v>
      </c>
    </row>
    <row r="57" spans="1:10">
      <c r="A57" s="101">
        <v>60</v>
      </c>
      <c r="B57" s="180">
        <v>0.63958000000000004</v>
      </c>
      <c r="C57" s="16">
        <v>1596.8</v>
      </c>
      <c r="D57" s="57">
        <v>6.0997000000000003</v>
      </c>
      <c r="E57" s="178">
        <v>0.53110999999999997</v>
      </c>
      <c r="F57" s="14">
        <v>1594.7</v>
      </c>
      <c r="G57" s="228">
        <v>6.0060000000000002</v>
      </c>
      <c r="H57" s="180">
        <v>0.45362000000000002</v>
      </c>
      <c r="I57" s="14">
        <v>1592.6</v>
      </c>
      <c r="J57" s="57">
        <v>5.9259000000000004</v>
      </c>
    </row>
    <row r="58" spans="1:10">
      <c r="A58" s="101">
        <v>70</v>
      </c>
      <c r="B58" s="180">
        <v>0.65998000000000001</v>
      </c>
      <c r="C58" s="16">
        <v>1619.4</v>
      </c>
      <c r="D58" s="57">
        <v>6.1662999999999997</v>
      </c>
      <c r="E58" s="178">
        <v>0.54827000000000004</v>
      </c>
      <c r="F58" s="14">
        <v>1617.5</v>
      </c>
      <c r="G58" s="228">
        <v>6.0731999999999999</v>
      </c>
      <c r="H58" s="180">
        <v>0.46845999999999999</v>
      </c>
      <c r="I58" s="14">
        <v>1615.5</v>
      </c>
      <c r="J58" s="57">
        <v>5.9938000000000002</v>
      </c>
    </row>
    <row r="59" spans="1:10">
      <c r="A59" s="101">
        <v>80</v>
      </c>
      <c r="B59" s="180">
        <v>0.68028</v>
      </c>
      <c r="C59" s="16">
        <v>1641.9</v>
      </c>
      <c r="D59" s="57">
        <v>6.2312000000000003</v>
      </c>
      <c r="E59" s="178">
        <v>0.56532000000000004</v>
      </c>
      <c r="F59" s="14">
        <v>1640.2</v>
      </c>
      <c r="G59" s="228">
        <v>6.1384999999999996</v>
      </c>
      <c r="H59" s="180">
        <v>0.48319000000000001</v>
      </c>
      <c r="I59" s="14">
        <v>1638.4</v>
      </c>
      <c r="J59" s="57">
        <v>6.0595999999999997</v>
      </c>
    </row>
    <row r="60" spans="1:10">
      <c r="A60" s="101">
        <v>100</v>
      </c>
      <c r="B60" s="180">
        <v>0.72062999999999999</v>
      </c>
      <c r="C60" s="16">
        <v>1687.3</v>
      </c>
      <c r="D60" s="57">
        <v>6.3560999999999996</v>
      </c>
      <c r="E60" s="178">
        <v>0.59916000000000003</v>
      </c>
      <c r="F60" s="14">
        <v>1685.8</v>
      </c>
      <c r="G60" s="228">
        <v>6.2641999999999998</v>
      </c>
      <c r="H60" s="180">
        <v>0.51239999999999997</v>
      </c>
      <c r="I60" s="14">
        <v>1684.3</v>
      </c>
      <c r="J60" s="57">
        <v>6.1859999999999999</v>
      </c>
    </row>
    <row r="61" spans="1:10">
      <c r="A61" s="101">
        <v>120</v>
      </c>
      <c r="B61" s="180">
        <v>0.76073000000000002</v>
      </c>
      <c r="C61" s="16">
        <v>1733.1</v>
      </c>
      <c r="D61" s="57">
        <v>6.4756</v>
      </c>
      <c r="E61" s="178">
        <v>0.63275999999999999</v>
      </c>
      <c r="F61" s="14">
        <v>1731.8</v>
      </c>
      <c r="G61" s="228">
        <v>6.3841999999999999</v>
      </c>
      <c r="H61" s="180">
        <v>0.54135</v>
      </c>
      <c r="I61" s="14">
        <v>1730.5</v>
      </c>
      <c r="J61" s="57">
        <v>6.3066000000000004</v>
      </c>
    </row>
    <row r="62" spans="1:10">
      <c r="A62" s="101">
        <v>140</v>
      </c>
      <c r="B62" s="180">
        <v>0.80064999999999997</v>
      </c>
      <c r="C62" s="16">
        <v>1779.4</v>
      </c>
      <c r="D62" s="57">
        <v>6.5906000000000002</v>
      </c>
      <c r="E62" s="178">
        <v>0.66617999999999999</v>
      </c>
      <c r="F62" s="14">
        <v>1778.3</v>
      </c>
      <c r="G62" s="228">
        <v>6.4996</v>
      </c>
      <c r="H62" s="180">
        <v>0.57011999999999996</v>
      </c>
      <c r="I62" s="14">
        <v>1777.2</v>
      </c>
      <c r="J62" s="57">
        <v>6.4222999999999999</v>
      </c>
    </row>
    <row r="63" spans="1:10">
      <c r="A63" s="101">
        <v>160</v>
      </c>
      <c r="B63" s="180">
        <v>0.84043999999999996</v>
      </c>
      <c r="C63" s="16">
        <v>1826.4</v>
      </c>
      <c r="D63" s="57">
        <v>6.7016</v>
      </c>
      <c r="E63" s="178">
        <v>0.69945999999999997</v>
      </c>
      <c r="F63" s="14">
        <v>1825.4</v>
      </c>
      <c r="G63" s="228">
        <v>6.6109</v>
      </c>
      <c r="H63" s="180">
        <v>0.59875999999999996</v>
      </c>
      <c r="I63" s="14">
        <v>1824.4</v>
      </c>
      <c r="J63" s="57">
        <v>6.5339999999999998</v>
      </c>
    </row>
    <row r="64" spans="1:10">
      <c r="A64" s="101">
        <v>180</v>
      </c>
      <c r="B64" s="180">
        <v>0.88012000000000001</v>
      </c>
      <c r="C64" s="16">
        <v>1874.1</v>
      </c>
      <c r="D64" s="57">
        <v>6.8093000000000004</v>
      </c>
      <c r="E64" s="178">
        <v>0.73263</v>
      </c>
      <c r="F64" s="14">
        <v>1873.2</v>
      </c>
      <c r="G64" s="228">
        <v>6.7187999999999999</v>
      </c>
      <c r="H64" s="180">
        <v>0.62727999999999995</v>
      </c>
      <c r="I64" s="14">
        <v>1872.3</v>
      </c>
      <c r="J64" s="57">
        <v>6.6421000000000001</v>
      </c>
    </row>
    <row r="65" spans="1:10">
      <c r="A65" s="101">
        <v>200</v>
      </c>
      <c r="B65" s="180">
        <v>0.91971999999999998</v>
      </c>
      <c r="C65" s="16">
        <v>1922.5</v>
      </c>
      <c r="D65" s="57">
        <v>6.9138000000000002</v>
      </c>
      <c r="E65" s="178">
        <v>0.76571999999999996</v>
      </c>
      <c r="F65" s="14">
        <v>1921.7</v>
      </c>
      <c r="G65" s="228">
        <v>6.8235000000000001</v>
      </c>
      <c r="H65" s="180">
        <v>0.65571000000000002</v>
      </c>
      <c r="I65" s="14">
        <v>1920.9</v>
      </c>
      <c r="J65" s="57">
        <v>6.7469999999999999</v>
      </c>
    </row>
    <row r="66" spans="1:10">
      <c r="A66" s="101">
        <v>220</v>
      </c>
      <c r="B66" s="180">
        <v>0.95923000000000003</v>
      </c>
      <c r="C66" s="16">
        <v>1971.6</v>
      </c>
      <c r="D66" s="57">
        <v>7.0155000000000003</v>
      </c>
      <c r="E66" s="178">
        <v>0.79871999999999999</v>
      </c>
      <c r="F66" s="14">
        <v>1970.9</v>
      </c>
      <c r="G66" s="228">
        <v>6.9253999999999998</v>
      </c>
      <c r="H66" s="180">
        <v>0.68406999999999996</v>
      </c>
      <c r="I66" s="14">
        <v>1970.2</v>
      </c>
      <c r="J66" s="57">
        <v>6.8491</v>
      </c>
    </row>
    <row r="67" spans="1:10">
      <c r="A67" s="101">
        <v>240</v>
      </c>
      <c r="B67" s="180">
        <v>0.99868000000000001</v>
      </c>
      <c r="C67" s="16">
        <v>2021.5</v>
      </c>
      <c r="D67" s="57">
        <v>7.1147</v>
      </c>
      <c r="E67" s="178">
        <v>0.83167000000000002</v>
      </c>
      <c r="F67" s="14">
        <v>2020.9</v>
      </c>
      <c r="G67" s="228">
        <v>7.0247000000000002</v>
      </c>
      <c r="H67" s="180">
        <v>0.71236999999999995</v>
      </c>
      <c r="I67" s="14">
        <v>2020.3</v>
      </c>
      <c r="J67" s="57">
        <v>9.9486000000000008</v>
      </c>
    </row>
    <row r="68" spans="1:10" ht="15.75" thickBot="1">
      <c r="A68" s="102">
        <v>260</v>
      </c>
      <c r="B68" s="189">
        <v>1.0380799999999999</v>
      </c>
      <c r="C68" s="97">
        <v>2072.1999999999998</v>
      </c>
      <c r="D68" s="58">
        <v>7.2115</v>
      </c>
      <c r="E68" s="192">
        <v>0.86455000000000004</v>
      </c>
      <c r="F68" s="98">
        <v>2071.6</v>
      </c>
      <c r="G68" s="229">
        <v>7.1216999999999997</v>
      </c>
      <c r="H68" s="189">
        <v>0.74060000000000004</v>
      </c>
      <c r="I68" s="98">
        <v>2071</v>
      </c>
      <c r="J68" s="58">
        <v>7.0456000000000003</v>
      </c>
    </row>
  </sheetData>
  <mergeCells count="12">
    <mergeCell ref="A47:A48"/>
    <mergeCell ref="B47:D47"/>
    <mergeCell ref="E47:G47"/>
    <mergeCell ref="H47:J47"/>
    <mergeCell ref="A3:A4"/>
    <mergeCell ref="B3:D3"/>
    <mergeCell ref="E3:G3"/>
    <mergeCell ref="H3:J3"/>
    <mergeCell ref="A25:A26"/>
    <mergeCell ref="B25:D25"/>
    <mergeCell ref="E25:G25"/>
    <mergeCell ref="H25:J25"/>
  </mergeCells>
  <printOptions horizontalCentered="1" verticalCentered="1"/>
  <pageMargins left="0.11811023622047245" right="0.11811023622047245" top="0.19685039370078741" bottom="0.19685039370078741" header="0" footer="0"/>
  <pageSetup paperSize="9" scale="82" orientation="portrait" horizontalDpi="1200" verticalDpi="1200"/>
  <extLst>
    <ext xmlns:mx="http://schemas.microsoft.com/office/mac/excel/2008/main" uri="{64002731-A6B0-56B0-2670-7721B7C09600}">
      <mx:PLV Mode="0" OnePage="0" WScale="0"/>
    </ext>
  </extLst>
</worksheet>
</file>

<file path=xl/worksheets/sheet15.xml><?xml version="1.0" encoding="utf-8"?>
<worksheet xmlns="http://schemas.openxmlformats.org/spreadsheetml/2006/main" xmlns:r="http://schemas.openxmlformats.org/officeDocument/2006/relationships">
  <sheetPr enableFormatConditionsCalculation="0">
    <pageSetUpPr fitToPage="1"/>
  </sheetPr>
  <dimension ref="A1:J68"/>
  <sheetViews>
    <sheetView topLeftCell="A52" workbookViewId="0">
      <selection activeCell="J68" sqref="A1:J68"/>
    </sheetView>
  </sheetViews>
  <sheetFormatPr defaultColWidth="8.85546875" defaultRowHeight="15"/>
  <cols>
    <col min="1" max="1" width="8.85546875" style="1"/>
    <col min="2" max="2" width="8.85546875" style="239"/>
    <col min="3" max="3" width="8.85546875" style="1"/>
    <col min="4" max="4" width="10.42578125" style="7" bestFit="1" customWidth="1"/>
    <col min="5" max="5" width="8.85546875" style="239"/>
    <col min="6" max="6" width="8.85546875" style="6"/>
    <col min="7" max="7" width="10.42578125" style="7" bestFit="1" customWidth="1"/>
    <col min="8" max="8" width="8.85546875" style="239"/>
    <col min="9" max="9" width="8.85546875" style="6"/>
    <col min="10" max="10" width="10.42578125" style="1" bestFit="1" customWidth="1"/>
  </cols>
  <sheetData>
    <row r="1" spans="1:10">
      <c r="A1" s="11" t="s">
        <v>134</v>
      </c>
    </row>
    <row r="2" spans="1:10" ht="15.75" thickBot="1"/>
    <row r="3" spans="1:10">
      <c r="A3" s="356" t="s">
        <v>32</v>
      </c>
      <c r="B3" s="360" t="s">
        <v>117</v>
      </c>
      <c r="C3" s="361"/>
      <c r="D3" s="362"/>
      <c r="E3" s="360" t="s">
        <v>118</v>
      </c>
      <c r="F3" s="361"/>
      <c r="G3" s="362"/>
      <c r="H3" s="360" t="s">
        <v>119</v>
      </c>
      <c r="I3" s="361"/>
      <c r="J3" s="362"/>
    </row>
    <row r="4" spans="1:10">
      <c r="A4" s="357"/>
      <c r="B4" s="252" t="s">
        <v>34</v>
      </c>
      <c r="C4" s="250" t="s">
        <v>36</v>
      </c>
      <c r="D4" s="254" t="s">
        <v>37</v>
      </c>
      <c r="E4" s="271" t="s">
        <v>34</v>
      </c>
      <c r="F4" s="250" t="s">
        <v>36</v>
      </c>
      <c r="G4" s="254" t="s">
        <v>37</v>
      </c>
      <c r="H4" s="252" t="s">
        <v>34</v>
      </c>
      <c r="I4" s="250" t="s">
        <v>36</v>
      </c>
      <c r="J4" s="254" t="s">
        <v>37</v>
      </c>
    </row>
    <row r="5" spans="1:10" ht="18" thickBot="1">
      <c r="A5" s="78" t="s">
        <v>6</v>
      </c>
      <c r="B5" s="253" t="s">
        <v>24</v>
      </c>
      <c r="C5" s="251" t="s">
        <v>12</v>
      </c>
      <c r="D5" s="255" t="s">
        <v>25</v>
      </c>
      <c r="E5" s="272" t="s">
        <v>24</v>
      </c>
      <c r="F5" s="251" t="s">
        <v>12</v>
      </c>
      <c r="G5" s="255" t="s">
        <v>25</v>
      </c>
      <c r="H5" s="253" t="s">
        <v>24</v>
      </c>
      <c r="I5" s="251" t="s">
        <v>12</v>
      </c>
      <c r="J5" s="255" t="s">
        <v>25</v>
      </c>
    </row>
    <row r="6" spans="1:10" s="129" customFormat="1">
      <c r="A6" s="169" t="s">
        <v>49</v>
      </c>
      <c r="B6" s="273">
        <v>0.30941999999999997</v>
      </c>
      <c r="C6" s="170">
        <v>1440.2</v>
      </c>
      <c r="D6" s="274">
        <v>5.3559000000000001</v>
      </c>
      <c r="E6" s="273">
        <v>0.25035000000000002</v>
      </c>
      <c r="F6" s="177">
        <v>1446.5</v>
      </c>
      <c r="G6" s="259">
        <v>5.2775999999999996</v>
      </c>
      <c r="H6" s="188">
        <v>0.21038000000000001</v>
      </c>
      <c r="I6" s="177">
        <v>1451.4</v>
      </c>
      <c r="J6" s="258">
        <v>5.2133000000000003</v>
      </c>
    </row>
    <row r="7" spans="1:10">
      <c r="A7" s="95">
        <v>10</v>
      </c>
      <c r="B7" s="240">
        <v>0.32701000000000002</v>
      </c>
      <c r="C7" s="16">
        <v>1470.7</v>
      </c>
      <c r="D7" s="215">
        <v>5.4663000000000004</v>
      </c>
      <c r="E7" s="240">
        <v>0.25757000000000002</v>
      </c>
      <c r="F7" s="14">
        <v>1462.3</v>
      </c>
      <c r="G7" s="228">
        <v>5.3339999999999996</v>
      </c>
      <c r="H7" s="180">
        <v>0.21115</v>
      </c>
      <c r="I7" s="14">
        <v>1453.4</v>
      </c>
      <c r="J7" s="57">
        <v>5.2205000000000004</v>
      </c>
    </row>
    <row r="8" spans="1:10">
      <c r="A8" s="95">
        <v>20</v>
      </c>
      <c r="B8" s="240">
        <v>0.34128999999999998</v>
      </c>
      <c r="C8" s="16">
        <v>1495.6</v>
      </c>
      <c r="D8" s="215">
        <v>5.5525000000000002</v>
      </c>
      <c r="E8" s="240">
        <v>0.26949000000000001</v>
      </c>
      <c r="F8" s="14">
        <v>1488.3</v>
      </c>
      <c r="G8" s="228">
        <v>5.4244000000000003</v>
      </c>
      <c r="H8" s="180">
        <v>0.22153999999999999</v>
      </c>
      <c r="I8" s="14">
        <v>1480.8</v>
      </c>
      <c r="J8" s="57">
        <v>5.3155999999999999</v>
      </c>
    </row>
    <row r="9" spans="1:10">
      <c r="A9" s="95">
        <v>30</v>
      </c>
      <c r="B9" s="240">
        <v>0.35520000000000002</v>
      </c>
      <c r="C9" s="16">
        <v>1519.8</v>
      </c>
      <c r="D9" s="215">
        <v>5.6337999999999999</v>
      </c>
      <c r="E9" s="240">
        <v>0.28103</v>
      </c>
      <c r="F9" s="14">
        <v>1513.5</v>
      </c>
      <c r="G9" s="228">
        <v>5.5090000000000003</v>
      </c>
      <c r="H9" s="180">
        <v>0.23152</v>
      </c>
      <c r="I9" s="14">
        <v>1507.1</v>
      </c>
      <c r="J9" s="57">
        <v>5.4036999999999997</v>
      </c>
    </row>
    <row r="10" spans="1:10">
      <c r="A10" s="95">
        <v>40</v>
      </c>
      <c r="B10" s="240">
        <v>0.36884</v>
      </c>
      <c r="C10" s="16">
        <v>1543.6</v>
      </c>
      <c r="D10" s="215">
        <v>5.7111000000000001</v>
      </c>
      <c r="E10" s="240">
        <v>0.29226999999999997</v>
      </c>
      <c r="F10" s="14">
        <v>1538.1</v>
      </c>
      <c r="G10" s="228">
        <v>5.5888999999999998</v>
      </c>
      <c r="H10" s="180">
        <v>0.24118000000000001</v>
      </c>
      <c r="I10" s="14">
        <v>1532.5</v>
      </c>
      <c r="J10" s="57">
        <v>5.4862000000000002</v>
      </c>
    </row>
    <row r="11" spans="1:10">
      <c r="A11" s="95">
        <v>50</v>
      </c>
      <c r="B11" s="240">
        <v>0.38225999999999999</v>
      </c>
      <c r="C11" s="16">
        <v>1567.1</v>
      </c>
      <c r="D11" s="215">
        <v>5.7850000000000001</v>
      </c>
      <c r="E11" s="240">
        <v>0.30327999999999999</v>
      </c>
      <c r="F11" s="14">
        <v>1562.3</v>
      </c>
      <c r="G11" s="228">
        <v>5.6646999999999998</v>
      </c>
      <c r="H11" s="180">
        <v>0.25058999999999998</v>
      </c>
      <c r="I11" s="14">
        <v>1557.3</v>
      </c>
      <c r="J11" s="57">
        <v>5.5640999999999998</v>
      </c>
    </row>
    <row r="12" spans="1:10">
      <c r="A12" s="95">
        <v>60</v>
      </c>
      <c r="B12" s="240">
        <v>0.39550000000000002</v>
      </c>
      <c r="C12" s="16">
        <v>1590.4</v>
      </c>
      <c r="D12" s="215">
        <v>5.8559999999999999</v>
      </c>
      <c r="E12" s="240">
        <v>0.31409999999999999</v>
      </c>
      <c r="F12" s="14">
        <v>1586.1</v>
      </c>
      <c r="G12" s="228">
        <v>5.7373000000000003</v>
      </c>
      <c r="H12" s="180">
        <v>0.25980999999999999</v>
      </c>
      <c r="I12" s="14">
        <v>1581.6</v>
      </c>
      <c r="J12" s="57">
        <v>5.6383000000000001</v>
      </c>
    </row>
    <row r="13" spans="1:10">
      <c r="A13" s="95">
        <v>70</v>
      </c>
      <c r="B13" s="240">
        <v>0.40860000000000002</v>
      </c>
      <c r="C13" s="16">
        <v>1613.6</v>
      </c>
      <c r="D13" s="215">
        <v>5.9244000000000003</v>
      </c>
      <c r="E13" s="240">
        <v>0.32478000000000001</v>
      </c>
      <c r="F13" s="14">
        <v>1609.6</v>
      </c>
      <c r="G13" s="228">
        <v>5.8070000000000004</v>
      </c>
      <c r="H13" s="180">
        <v>0.26888000000000001</v>
      </c>
      <c r="I13" s="14">
        <v>1605.7</v>
      </c>
      <c r="J13" s="57">
        <v>5.7093999999999996</v>
      </c>
    </row>
    <row r="14" spans="1:10">
      <c r="A14" s="95">
        <v>80</v>
      </c>
      <c r="B14" s="240">
        <v>0.42159999999999997</v>
      </c>
      <c r="C14" s="16">
        <v>1636.7</v>
      </c>
      <c r="D14" s="215">
        <v>5.9907000000000004</v>
      </c>
      <c r="E14" s="240">
        <v>0.33534999999999998</v>
      </c>
      <c r="F14" s="14">
        <v>1633.1</v>
      </c>
      <c r="G14" s="228">
        <v>5.8743999999999996</v>
      </c>
      <c r="H14" s="180">
        <v>0.27783000000000002</v>
      </c>
      <c r="I14" s="14">
        <v>1629.5</v>
      </c>
      <c r="J14" s="57">
        <v>5.7778</v>
      </c>
    </row>
    <row r="15" spans="1:10">
      <c r="A15" s="95">
        <v>100</v>
      </c>
      <c r="B15" s="240">
        <v>0.44732</v>
      </c>
      <c r="C15" s="16">
        <v>1682.8</v>
      </c>
      <c r="D15" s="215">
        <v>6.1178999999999997</v>
      </c>
      <c r="E15" s="240">
        <v>0.35621000000000003</v>
      </c>
      <c r="F15" s="14">
        <v>1679.8</v>
      </c>
      <c r="G15" s="228">
        <v>6.0030999999999999</v>
      </c>
      <c r="H15" s="180">
        <v>0.29544999999999999</v>
      </c>
      <c r="I15" s="14">
        <v>1676.8</v>
      </c>
      <c r="J15" s="57">
        <v>5.9081000000000001</v>
      </c>
    </row>
    <row r="16" spans="1:10">
      <c r="A16" s="95">
        <v>120</v>
      </c>
      <c r="B16" s="240">
        <v>0.47278999999999999</v>
      </c>
      <c r="C16" s="16">
        <v>1729.2</v>
      </c>
      <c r="D16" s="215">
        <v>6.2389999999999999</v>
      </c>
      <c r="E16" s="240">
        <v>0.37680999999999998</v>
      </c>
      <c r="F16" s="14">
        <v>1726.6</v>
      </c>
      <c r="G16" s="228">
        <v>6.1253000000000002</v>
      </c>
      <c r="H16" s="180">
        <v>0.31280999999999998</v>
      </c>
      <c r="I16" s="14">
        <v>1724</v>
      </c>
      <c r="J16" s="57">
        <v>6.0313999999999997</v>
      </c>
    </row>
    <row r="17" spans="1:10">
      <c r="A17" s="95">
        <v>140</v>
      </c>
      <c r="B17" s="240">
        <v>0.49808000000000002</v>
      </c>
      <c r="C17" s="16">
        <v>1776</v>
      </c>
      <c r="D17" s="215">
        <v>6.3552</v>
      </c>
      <c r="E17" s="240">
        <v>0.39722000000000002</v>
      </c>
      <c r="F17" s="14">
        <v>1773.8</v>
      </c>
      <c r="G17" s="228">
        <v>6.2422000000000004</v>
      </c>
      <c r="H17" s="180">
        <v>0.32996999999999999</v>
      </c>
      <c r="I17" s="14">
        <v>1771.5</v>
      </c>
      <c r="J17" s="57">
        <v>6.1490999999999998</v>
      </c>
    </row>
    <row r="18" spans="1:10">
      <c r="A18" s="95">
        <v>160</v>
      </c>
      <c r="B18" s="240">
        <v>0.52322999999999997</v>
      </c>
      <c r="C18" s="16">
        <v>1823.4</v>
      </c>
      <c r="D18" s="215">
        <v>6.4671000000000003</v>
      </c>
      <c r="E18" s="240">
        <v>0.41748000000000002</v>
      </c>
      <c r="F18" s="14">
        <v>1821.4</v>
      </c>
      <c r="G18" s="228">
        <v>6.3548</v>
      </c>
      <c r="H18" s="180">
        <v>0.34699000000000002</v>
      </c>
      <c r="I18" s="14">
        <v>1819.4</v>
      </c>
      <c r="J18" s="57">
        <v>6.2622999999999998</v>
      </c>
    </row>
    <row r="19" spans="1:10">
      <c r="A19" s="95">
        <v>180</v>
      </c>
      <c r="B19" s="240">
        <v>0.54827000000000004</v>
      </c>
      <c r="C19" s="16">
        <v>1871.4</v>
      </c>
      <c r="D19" s="215">
        <v>6.5754999999999999</v>
      </c>
      <c r="E19" s="240">
        <v>0.43763999999999997</v>
      </c>
      <c r="F19" s="14">
        <v>1869.6</v>
      </c>
      <c r="G19" s="228">
        <v>6.4635999999999996</v>
      </c>
      <c r="H19" s="180">
        <v>0.36388999999999999</v>
      </c>
      <c r="I19" s="14">
        <v>1867.8</v>
      </c>
      <c r="J19" s="57">
        <v>6.3716999999999997</v>
      </c>
    </row>
    <row r="20" spans="1:10">
      <c r="A20" s="95">
        <v>200</v>
      </c>
      <c r="B20" s="240">
        <v>0.57321</v>
      </c>
      <c r="C20" s="16">
        <v>1920.1</v>
      </c>
      <c r="D20" s="215">
        <v>6.6806000000000001</v>
      </c>
      <c r="E20" s="240">
        <v>0.45771000000000001</v>
      </c>
      <c r="F20" s="14">
        <v>1918.5</v>
      </c>
      <c r="G20" s="228">
        <v>6.5690999999999997</v>
      </c>
      <c r="H20" s="180">
        <v>0.38070999999999999</v>
      </c>
      <c r="I20" s="14">
        <v>1916.9</v>
      </c>
      <c r="J20" s="57">
        <v>6.4775999999999998</v>
      </c>
    </row>
    <row r="21" spans="1:10">
      <c r="A21" s="95">
        <v>220</v>
      </c>
      <c r="B21" s="240">
        <v>0.59809000000000001</v>
      </c>
      <c r="C21" s="16">
        <v>1969.5</v>
      </c>
      <c r="D21" s="215">
        <v>6.7827999999999999</v>
      </c>
      <c r="E21" s="240">
        <v>0.47770000000000001</v>
      </c>
      <c r="F21" s="14">
        <v>1968.1</v>
      </c>
      <c r="G21" s="228">
        <v>6.6717000000000004</v>
      </c>
      <c r="H21" s="180">
        <v>0.39745000000000003</v>
      </c>
      <c r="I21" s="14">
        <v>1966.6</v>
      </c>
      <c r="J21" s="57">
        <v>6.5805999999999996</v>
      </c>
    </row>
    <row r="22" spans="1:10">
      <c r="A22" s="95">
        <v>240</v>
      </c>
      <c r="B22" s="240">
        <v>0.62289000000000005</v>
      </c>
      <c r="C22" s="16">
        <v>2019.6</v>
      </c>
      <c r="D22" s="215">
        <v>6.8825000000000003</v>
      </c>
      <c r="E22" s="240">
        <v>0.49763000000000002</v>
      </c>
      <c r="F22" s="14">
        <v>2018.3</v>
      </c>
      <c r="G22" s="228">
        <v>6.7717000000000001</v>
      </c>
      <c r="H22" s="180">
        <v>0.41411999999999999</v>
      </c>
      <c r="I22" s="14">
        <v>2017.1</v>
      </c>
      <c r="J22" s="57">
        <v>6.6807999999999996</v>
      </c>
    </row>
    <row r="23" spans="1:10">
      <c r="A23" s="95">
        <v>260</v>
      </c>
      <c r="B23" s="240">
        <v>0.64763999999999999</v>
      </c>
      <c r="C23" s="16">
        <v>2070.5</v>
      </c>
      <c r="D23" s="215">
        <v>6.9797000000000002</v>
      </c>
      <c r="E23" s="240">
        <v>0.51749000000000001</v>
      </c>
      <c r="F23" s="14">
        <v>2069.3000000000002</v>
      </c>
      <c r="G23" s="228">
        <v>6.8692000000000002</v>
      </c>
      <c r="H23" s="180">
        <v>0.43073</v>
      </c>
      <c r="I23" s="14">
        <v>2068.1999999999998</v>
      </c>
      <c r="J23" s="57">
        <v>6.7786</v>
      </c>
    </row>
    <row r="24" spans="1:10" ht="15.75" thickBot="1">
      <c r="A24" s="96">
        <v>280</v>
      </c>
      <c r="B24" s="242">
        <v>0.67234000000000005</v>
      </c>
      <c r="C24" s="97">
        <v>2122.1</v>
      </c>
      <c r="D24" s="219">
        <v>7.0747</v>
      </c>
      <c r="E24" s="242">
        <v>0.53730999999999995</v>
      </c>
      <c r="F24" s="98">
        <v>2121.1</v>
      </c>
      <c r="G24" s="229">
        <v>6.9644000000000004</v>
      </c>
      <c r="H24" s="189">
        <v>0.44729000000000002</v>
      </c>
      <c r="I24" s="98">
        <v>2120.1</v>
      </c>
      <c r="J24" s="58">
        <v>6.8741000000000003</v>
      </c>
    </row>
    <row r="25" spans="1:10">
      <c r="A25" s="356" t="s">
        <v>32</v>
      </c>
      <c r="B25" s="360" t="s">
        <v>120</v>
      </c>
      <c r="C25" s="361"/>
      <c r="D25" s="362"/>
      <c r="E25" s="360" t="s">
        <v>121</v>
      </c>
      <c r="F25" s="361"/>
      <c r="G25" s="362"/>
      <c r="H25" s="360" t="s">
        <v>122</v>
      </c>
      <c r="I25" s="361"/>
      <c r="J25" s="362"/>
    </row>
    <row r="26" spans="1:10">
      <c r="A26" s="357"/>
      <c r="B26" s="252" t="s">
        <v>34</v>
      </c>
      <c r="C26" s="250" t="s">
        <v>36</v>
      </c>
      <c r="D26" s="254" t="s">
        <v>37</v>
      </c>
      <c r="E26" s="271" t="s">
        <v>34</v>
      </c>
      <c r="F26" s="250" t="s">
        <v>36</v>
      </c>
      <c r="G26" s="254" t="s">
        <v>37</v>
      </c>
      <c r="H26" s="252" t="s">
        <v>34</v>
      </c>
      <c r="I26" s="250" t="s">
        <v>36</v>
      </c>
      <c r="J26" s="254" t="s">
        <v>37</v>
      </c>
    </row>
    <row r="27" spans="1:10" ht="18" thickBot="1">
      <c r="A27" s="78" t="s">
        <v>6</v>
      </c>
      <c r="B27" s="253" t="s">
        <v>24</v>
      </c>
      <c r="C27" s="251" t="s">
        <v>12</v>
      </c>
      <c r="D27" s="255" t="s">
        <v>25</v>
      </c>
      <c r="E27" s="272" t="s">
        <v>24</v>
      </c>
      <c r="F27" s="251" t="s">
        <v>12</v>
      </c>
      <c r="G27" s="255" t="s">
        <v>25</v>
      </c>
      <c r="H27" s="253" t="s">
        <v>24</v>
      </c>
      <c r="I27" s="251" t="s">
        <v>12</v>
      </c>
      <c r="J27" s="255" t="s">
        <v>25</v>
      </c>
    </row>
    <row r="28" spans="1:10" s="129" customFormat="1">
      <c r="A28" s="190" t="s">
        <v>49</v>
      </c>
      <c r="B28" s="188">
        <v>0.18148</v>
      </c>
      <c r="C28" s="170">
        <v>1455.3</v>
      </c>
      <c r="D28" s="258">
        <v>5.1585999999999999</v>
      </c>
      <c r="E28" s="187">
        <v>0.15958</v>
      </c>
      <c r="F28" s="177">
        <v>1458.6</v>
      </c>
      <c r="G28" s="259">
        <v>5.1109999999999998</v>
      </c>
      <c r="H28" s="188">
        <v>0.14238999999999999</v>
      </c>
      <c r="I28" s="177">
        <v>1461.2</v>
      </c>
      <c r="J28" s="258">
        <v>5.0686</v>
      </c>
    </row>
    <row r="29" spans="1:10">
      <c r="A29" s="101">
        <v>20</v>
      </c>
      <c r="B29" s="180">
        <v>0.18720999999999999</v>
      </c>
      <c r="C29" s="16">
        <v>1473</v>
      </c>
      <c r="D29" s="57">
        <v>5.2195999999999998</v>
      </c>
      <c r="E29" s="178">
        <v>0.16138</v>
      </c>
      <c r="F29" s="14">
        <v>1464.9</v>
      </c>
      <c r="G29" s="228">
        <v>5.1327999999999996</v>
      </c>
      <c r="H29" s="180" t="s">
        <v>107</v>
      </c>
      <c r="I29" s="14" t="s">
        <v>107</v>
      </c>
      <c r="J29" s="277" t="s">
        <v>123</v>
      </c>
    </row>
    <row r="30" spans="1:10">
      <c r="A30" s="101">
        <v>30</v>
      </c>
      <c r="B30" s="180">
        <v>0.1961</v>
      </c>
      <c r="C30" s="16">
        <v>1500.4</v>
      </c>
      <c r="D30" s="57">
        <v>5.3114999999999997</v>
      </c>
      <c r="E30" s="178">
        <v>0.16947000000000001</v>
      </c>
      <c r="F30" s="14">
        <v>1493.5</v>
      </c>
      <c r="G30" s="228">
        <v>5.2286999999999999</v>
      </c>
      <c r="H30" s="180">
        <v>0.14871999999999999</v>
      </c>
      <c r="I30" s="14">
        <v>1486.5</v>
      </c>
      <c r="J30" s="57">
        <v>5.1529999999999996</v>
      </c>
    </row>
    <row r="31" spans="1:10">
      <c r="A31" s="101">
        <v>40</v>
      </c>
      <c r="B31" s="180">
        <v>0.20463999999999999</v>
      </c>
      <c r="C31" s="16">
        <v>1526.7</v>
      </c>
      <c r="D31" s="57">
        <v>5.3967999999999998</v>
      </c>
      <c r="E31" s="178">
        <v>0.1772</v>
      </c>
      <c r="F31" s="14">
        <v>1520.8</v>
      </c>
      <c r="G31" s="228">
        <v>5.3170999999999999</v>
      </c>
      <c r="H31" s="180">
        <v>0.15581999999999999</v>
      </c>
      <c r="I31" s="14">
        <v>1514.7</v>
      </c>
      <c r="J31" s="57">
        <v>5.2446999999999999</v>
      </c>
    </row>
    <row r="32" spans="1:10">
      <c r="A32" s="101">
        <v>50</v>
      </c>
      <c r="B32" s="180">
        <v>0.21293000000000001</v>
      </c>
      <c r="C32" s="16">
        <v>1552.2</v>
      </c>
      <c r="D32" s="57">
        <v>5.4770000000000003</v>
      </c>
      <c r="E32" s="178">
        <v>0.18465000000000001</v>
      </c>
      <c r="F32" s="14">
        <v>1547</v>
      </c>
      <c r="G32" s="228">
        <v>5.3996000000000004</v>
      </c>
      <c r="H32" s="180">
        <v>0.16263</v>
      </c>
      <c r="I32" s="14">
        <v>1541.7</v>
      </c>
      <c r="J32" s="57">
        <v>5.3296000000000001</v>
      </c>
    </row>
    <row r="33" spans="1:10">
      <c r="A33" s="101">
        <v>60</v>
      </c>
      <c r="B33" s="180">
        <v>0.22101000000000001</v>
      </c>
      <c r="C33" s="16">
        <v>1577.1</v>
      </c>
      <c r="D33" s="57">
        <v>5.5529000000000002</v>
      </c>
      <c r="E33" s="178">
        <v>0.19189000000000001</v>
      </c>
      <c r="F33" s="14">
        <v>1572.5</v>
      </c>
      <c r="G33" s="228">
        <v>5.4774000000000003</v>
      </c>
      <c r="H33" s="180">
        <v>0.16922000000000001</v>
      </c>
      <c r="I33" s="14">
        <v>1567.9</v>
      </c>
      <c r="J33" s="57">
        <v>5.4093</v>
      </c>
    </row>
    <row r="34" spans="1:10">
      <c r="A34" s="101">
        <v>70</v>
      </c>
      <c r="B34" s="180">
        <v>0.22894</v>
      </c>
      <c r="C34" s="16">
        <v>1601.6</v>
      </c>
      <c r="D34" s="57">
        <v>5.6254</v>
      </c>
      <c r="E34" s="178">
        <v>0.19896</v>
      </c>
      <c r="F34" s="14">
        <v>1597.5</v>
      </c>
      <c r="G34" s="228">
        <v>5.5513000000000003</v>
      </c>
      <c r="H34" s="180">
        <v>0.17563000000000001</v>
      </c>
      <c r="I34" s="14">
        <v>1593.3</v>
      </c>
      <c r="J34" s="57">
        <v>5.4847000000000001</v>
      </c>
    </row>
    <row r="35" spans="1:10">
      <c r="A35" s="101">
        <v>80</v>
      </c>
      <c r="B35" s="180">
        <v>0.23674000000000001</v>
      </c>
      <c r="C35" s="16">
        <v>1625.8</v>
      </c>
      <c r="D35" s="57">
        <v>5.6948999999999996</v>
      </c>
      <c r="E35" s="178">
        <v>0.2059</v>
      </c>
      <c r="F35" s="14">
        <v>1622.1</v>
      </c>
      <c r="G35" s="228">
        <v>5.6219000000000001</v>
      </c>
      <c r="H35" s="180">
        <v>0.18190999999999999</v>
      </c>
      <c r="I35" s="14">
        <v>1618.4</v>
      </c>
      <c r="J35" s="57">
        <v>5.5564999999999998</v>
      </c>
    </row>
    <row r="36" spans="1:10">
      <c r="A36" s="101">
        <v>100</v>
      </c>
      <c r="B36" s="180">
        <v>0.25205</v>
      </c>
      <c r="C36" s="16">
        <v>1673.7</v>
      </c>
      <c r="D36" s="57">
        <v>5.8268000000000004</v>
      </c>
      <c r="E36" s="178">
        <v>0.21948999999999999</v>
      </c>
      <c r="F36" s="14">
        <v>1670.6</v>
      </c>
      <c r="G36" s="228">
        <v>5.7554999999999996</v>
      </c>
      <c r="H36" s="180">
        <v>0.19416</v>
      </c>
      <c r="I36" s="14">
        <v>1667.5</v>
      </c>
      <c r="J36" s="57">
        <v>5.6919000000000004</v>
      </c>
    </row>
    <row r="37" spans="1:10">
      <c r="A37" s="101">
        <v>120</v>
      </c>
      <c r="B37" s="180">
        <v>0.26708999999999999</v>
      </c>
      <c r="C37" s="16">
        <v>1721.4</v>
      </c>
      <c r="D37" s="57">
        <v>5.9512</v>
      </c>
      <c r="E37" s="178">
        <v>0.32379999999999998</v>
      </c>
      <c r="F37" s="14">
        <v>1718.7</v>
      </c>
      <c r="G37" s="228">
        <v>5.8811</v>
      </c>
      <c r="H37" s="180">
        <v>0.20612</v>
      </c>
      <c r="I37" s="14">
        <v>1716.1</v>
      </c>
      <c r="J37" s="57">
        <v>5.8186999999999998</v>
      </c>
    </row>
    <row r="38" spans="1:10">
      <c r="A38" s="101">
        <v>140</v>
      </c>
      <c r="B38" s="180">
        <v>0.28193000000000001</v>
      </c>
      <c r="C38" s="16">
        <v>1769.2</v>
      </c>
      <c r="D38" s="57">
        <v>6.0697999999999999</v>
      </c>
      <c r="E38" s="178">
        <v>0.24590000000000001</v>
      </c>
      <c r="F38" s="14">
        <v>1766.9</v>
      </c>
      <c r="G38" s="228">
        <v>6.0006000000000004</v>
      </c>
      <c r="H38" s="180">
        <v>0.21787000000000001</v>
      </c>
      <c r="I38" s="14">
        <v>1764.5</v>
      </c>
      <c r="J38" s="57">
        <v>5.9389000000000003</v>
      </c>
    </row>
    <row r="39" spans="1:10">
      <c r="A39" s="101">
        <v>160</v>
      </c>
      <c r="B39" s="180">
        <v>0.29663</v>
      </c>
      <c r="C39" s="16">
        <v>1817.3</v>
      </c>
      <c r="D39" s="57">
        <v>6.1837</v>
      </c>
      <c r="E39" s="178">
        <v>0.25885999999999998</v>
      </c>
      <c r="F39" s="14">
        <v>1815.3</v>
      </c>
      <c r="G39" s="228">
        <v>6.1150000000000002</v>
      </c>
      <c r="H39" s="180">
        <v>0.22947999999999999</v>
      </c>
      <c r="I39" s="14">
        <v>1813.2</v>
      </c>
      <c r="J39" s="57">
        <v>6.0541</v>
      </c>
    </row>
    <row r="40" spans="1:10">
      <c r="A40" s="101">
        <v>180</v>
      </c>
      <c r="B40" s="180">
        <v>0.31120999999999999</v>
      </c>
      <c r="C40" s="16">
        <v>1866</v>
      </c>
      <c r="D40" s="57">
        <v>6.2934999999999999</v>
      </c>
      <c r="E40" s="178">
        <v>0.2717</v>
      </c>
      <c r="F40" s="14">
        <v>1864.2</v>
      </c>
      <c r="G40" s="228">
        <v>6.2253999999999996</v>
      </c>
      <c r="H40" s="180">
        <v>0.24096999999999999</v>
      </c>
      <c r="I40" s="14">
        <v>1862.4</v>
      </c>
      <c r="J40" s="57">
        <v>6.1649000000000003</v>
      </c>
    </row>
    <row r="41" spans="1:10">
      <c r="A41" s="101">
        <v>200</v>
      </c>
      <c r="B41" s="180">
        <v>0.32569999999999999</v>
      </c>
      <c r="C41" s="16">
        <v>1915.3</v>
      </c>
      <c r="D41" s="57">
        <v>6.3998999999999997</v>
      </c>
      <c r="E41" s="178">
        <v>0.28444999999999998</v>
      </c>
      <c r="F41" s="14">
        <v>1913.6</v>
      </c>
      <c r="G41" s="228">
        <v>6.3322000000000003</v>
      </c>
      <c r="H41" s="180">
        <v>0.25235999999999997</v>
      </c>
      <c r="I41" s="14">
        <v>1912</v>
      </c>
      <c r="J41" s="57">
        <v>6.2721</v>
      </c>
    </row>
    <row r="42" spans="1:10">
      <c r="A42" s="101">
        <v>220</v>
      </c>
      <c r="B42" s="180">
        <v>0.34011999999999998</v>
      </c>
      <c r="C42" s="16">
        <v>1965.2</v>
      </c>
      <c r="D42" s="57">
        <v>6.5031999999999996</v>
      </c>
      <c r="E42" s="178">
        <v>0.29712</v>
      </c>
      <c r="F42" s="14">
        <v>1963.7</v>
      </c>
      <c r="G42" s="228">
        <v>6.4358000000000004</v>
      </c>
      <c r="H42" s="180">
        <v>0.26368000000000003</v>
      </c>
      <c r="I42" s="14">
        <v>1962.3</v>
      </c>
      <c r="J42" s="57">
        <v>6.3761999999999999</v>
      </c>
    </row>
    <row r="43" spans="1:10">
      <c r="A43" s="101">
        <v>240</v>
      </c>
      <c r="B43" s="180">
        <v>0.35447000000000001</v>
      </c>
      <c r="C43" s="16">
        <v>2015.8</v>
      </c>
      <c r="D43" s="57">
        <v>6.6036999999999999</v>
      </c>
      <c r="E43" s="178">
        <v>0.30973000000000001</v>
      </c>
      <c r="F43" s="14">
        <v>2014.5</v>
      </c>
      <c r="G43" s="228">
        <v>6.5366999999999997</v>
      </c>
      <c r="H43" s="180">
        <v>0.27493000000000001</v>
      </c>
      <c r="I43" s="14">
        <v>2013.2</v>
      </c>
      <c r="J43" s="57">
        <v>6.4774000000000003</v>
      </c>
    </row>
    <row r="44" spans="1:10">
      <c r="A44" s="101">
        <v>260</v>
      </c>
      <c r="B44" s="180">
        <v>0.36875999999999998</v>
      </c>
      <c r="C44" s="16">
        <v>2067.1</v>
      </c>
      <c r="D44" s="57">
        <v>6.7018000000000004</v>
      </c>
      <c r="E44" s="178">
        <v>0.32228000000000001</v>
      </c>
      <c r="F44" s="14">
        <v>2065.9</v>
      </c>
      <c r="G44" s="228">
        <v>6.6349999999999998</v>
      </c>
      <c r="H44" s="180">
        <v>0.28611999999999999</v>
      </c>
      <c r="I44" s="14">
        <v>2064.8000000000002</v>
      </c>
      <c r="J44" s="57">
        <v>6.5759999999999996</v>
      </c>
    </row>
    <row r="45" spans="1:10">
      <c r="A45" s="101">
        <v>280</v>
      </c>
      <c r="B45" s="180">
        <v>0.38299</v>
      </c>
      <c r="C45" s="16">
        <v>2119.1</v>
      </c>
      <c r="D45" s="57">
        <v>6.7975000000000003</v>
      </c>
      <c r="E45" s="178">
        <v>0.33477000000000001</v>
      </c>
      <c r="F45" s="14">
        <v>2118</v>
      </c>
      <c r="G45" s="228">
        <v>6.7309999999999999</v>
      </c>
      <c r="H45" s="180">
        <v>0.29726000000000002</v>
      </c>
      <c r="I45" s="14">
        <v>2117</v>
      </c>
      <c r="J45" s="57">
        <v>6.6722000000000001</v>
      </c>
    </row>
    <row r="46" spans="1:10" ht="15.75" thickBot="1">
      <c r="A46" s="102">
        <v>300</v>
      </c>
      <c r="B46" s="189">
        <v>0.39717999999999998</v>
      </c>
      <c r="C46" s="97">
        <v>2171.8000000000002</v>
      </c>
      <c r="D46" s="58">
        <v>6.8910999999999998</v>
      </c>
      <c r="E46" s="192">
        <v>0.34721999999999997</v>
      </c>
      <c r="F46" s="98">
        <v>2170.9</v>
      </c>
      <c r="G46" s="229">
        <v>6.8242000000000003</v>
      </c>
      <c r="H46" s="189">
        <v>0.30835000000000001</v>
      </c>
      <c r="I46" s="98">
        <v>2170</v>
      </c>
      <c r="J46" s="58">
        <v>6.7662000000000004</v>
      </c>
    </row>
    <row r="47" spans="1:10">
      <c r="A47" s="356" t="s">
        <v>32</v>
      </c>
      <c r="B47" s="360" t="s">
        <v>124</v>
      </c>
      <c r="C47" s="361"/>
      <c r="D47" s="362"/>
      <c r="E47" s="360" t="s">
        <v>125</v>
      </c>
      <c r="F47" s="361"/>
      <c r="G47" s="362"/>
      <c r="H47" s="360" t="s">
        <v>126</v>
      </c>
      <c r="I47" s="361"/>
      <c r="J47" s="362"/>
    </row>
    <row r="48" spans="1:10">
      <c r="A48" s="357"/>
      <c r="B48" s="252" t="s">
        <v>34</v>
      </c>
      <c r="C48" s="250" t="s">
        <v>36</v>
      </c>
      <c r="D48" s="254" t="s">
        <v>37</v>
      </c>
      <c r="E48" s="271" t="s">
        <v>34</v>
      </c>
      <c r="F48" s="250" t="s">
        <v>36</v>
      </c>
      <c r="G48" s="254" t="s">
        <v>37</v>
      </c>
      <c r="H48" s="252" t="s">
        <v>34</v>
      </c>
      <c r="I48" s="250" t="s">
        <v>36</v>
      </c>
      <c r="J48" s="254" t="s">
        <v>37</v>
      </c>
    </row>
    <row r="49" spans="1:10" ht="18" thickBot="1">
      <c r="A49" s="78" t="s">
        <v>6</v>
      </c>
      <c r="B49" s="253" t="s">
        <v>24</v>
      </c>
      <c r="C49" s="251" t="s">
        <v>12</v>
      </c>
      <c r="D49" s="255" t="s">
        <v>25</v>
      </c>
      <c r="E49" s="272" t="s">
        <v>24</v>
      </c>
      <c r="F49" s="251" t="s">
        <v>12</v>
      </c>
      <c r="G49" s="255" t="s">
        <v>25</v>
      </c>
      <c r="H49" s="253" t="s">
        <v>24</v>
      </c>
      <c r="I49" s="251" t="s">
        <v>12</v>
      </c>
      <c r="J49" s="255" t="s">
        <v>25</v>
      </c>
    </row>
    <row r="50" spans="1:10" s="129" customFormat="1">
      <c r="A50" s="190" t="s">
        <v>49</v>
      </c>
      <c r="B50" s="188">
        <v>0.12852</v>
      </c>
      <c r="C50" s="170">
        <v>1463.4</v>
      </c>
      <c r="D50" s="258">
        <v>5.0304000000000002</v>
      </c>
      <c r="E50" s="187">
        <v>0.10750999999999999</v>
      </c>
      <c r="F50" s="177">
        <v>1466.8</v>
      </c>
      <c r="G50" s="259">
        <v>4.9634999999999998</v>
      </c>
      <c r="H50" s="188">
        <v>9.2310000000000003E-2</v>
      </c>
      <c r="I50" s="177">
        <v>1469</v>
      </c>
      <c r="J50" s="258">
        <v>4.9059999999999997</v>
      </c>
    </row>
    <row r="51" spans="1:10">
      <c r="A51" s="101">
        <v>30</v>
      </c>
      <c r="B51" s="180">
        <v>0.13206000000000001</v>
      </c>
      <c r="C51" s="16">
        <v>1479.1</v>
      </c>
      <c r="D51" s="57">
        <v>5.0826000000000002</v>
      </c>
      <c r="E51" s="178" t="s">
        <v>107</v>
      </c>
      <c r="F51" s="14" t="s">
        <v>107</v>
      </c>
      <c r="G51" s="228"/>
      <c r="H51" s="180" t="s">
        <v>107</v>
      </c>
      <c r="I51" s="14" t="s">
        <v>107</v>
      </c>
      <c r="J51" s="37" t="s">
        <v>107</v>
      </c>
    </row>
    <row r="52" spans="1:10">
      <c r="A52" s="101">
        <v>40</v>
      </c>
      <c r="B52" s="180">
        <v>0.13868</v>
      </c>
      <c r="C52" s="16">
        <v>1508.5</v>
      </c>
      <c r="D52" s="57">
        <v>5.1778000000000004</v>
      </c>
      <c r="E52" s="178">
        <v>0.11287</v>
      </c>
      <c r="F52" s="14">
        <v>1495.4</v>
      </c>
      <c r="G52" s="228">
        <v>5.0564</v>
      </c>
      <c r="H52" s="180">
        <v>9.4320000000000001E-2</v>
      </c>
      <c r="I52" s="14">
        <v>1481.6</v>
      </c>
      <c r="J52" s="57">
        <v>4.9462999999999999</v>
      </c>
    </row>
    <row r="53" spans="1:10">
      <c r="A53" s="101">
        <v>50</v>
      </c>
      <c r="B53" s="180">
        <v>0.14499000000000001</v>
      </c>
      <c r="C53" s="16">
        <v>1536.3</v>
      </c>
      <c r="D53" s="57">
        <v>5.2653999999999996</v>
      </c>
      <c r="E53" s="178">
        <v>0.11846</v>
      </c>
      <c r="F53" s="14">
        <v>1525.1</v>
      </c>
      <c r="G53" s="228">
        <v>5.1497000000000002</v>
      </c>
      <c r="H53" s="180">
        <v>9.9430000000000004E-2</v>
      </c>
      <c r="I53" s="14">
        <v>1513.4</v>
      </c>
      <c r="J53" s="57">
        <v>5.0461999999999998</v>
      </c>
    </row>
    <row r="54" spans="1:10">
      <c r="A54" s="101">
        <v>60</v>
      </c>
      <c r="B54" s="180">
        <v>0.15106</v>
      </c>
      <c r="C54" s="16">
        <v>1563.1</v>
      </c>
      <c r="D54" s="57">
        <v>5.3471000000000002</v>
      </c>
      <c r="E54" s="178">
        <v>0.12378</v>
      </c>
      <c r="F54" s="14">
        <v>1553.3</v>
      </c>
      <c r="G54" s="228">
        <v>5.2356999999999996</v>
      </c>
      <c r="H54" s="180">
        <v>0.10423</v>
      </c>
      <c r="I54" s="14">
        <v>1543.1</v>
      </c>
      <c r="J54" s="57">
        <v>5.1369999999999996</v>
      </c>
    </row>
    <row r="55" spans="1:10">
      <c r="A55" s="101">
        <v>70</v>
      </c>
      <c r="B55" s="180">
        <v>0.15695000000000001</v>
      </c>
      <c r="C55" s="16">
        <v>1589.1</v>
      </c>
      <c r="D55" s="57">
        <v>5.4240000000000004</v>
      </c>
      <c r="E55" s="178">
        <v>0.12889999999999999</v>
      </c>
      <c r="F55" s="14">
        <v>1580.5</v>
      </c>
      <c r="G55" s="228">
        <v>5.3159000000000001</v>
      </c>
      <c r="H55" s="180">
        <v>0.10882</v>
      </c>
      <c r="I55" s="14">
        <v>1571.5</v>
      </c>
      <c r="J55" s="57">
        <v>5.2209000000000003</v>
      </c>
    </row>
    <row r="56" spans="1:10">
      <c r="A56" s="101">
        <v>80</v>
      </c>
      <c r="B56" s="180">
        <v>0.16270000000000001</v>
      </c>
      <c r="C56" s="16">
        <v>1614.6</v>
      </c>
      <c r="D56" s="57">
        <v>5.4970999999999997</v>
      </c>
      <c r="E56" s="178">
        <v>0.13386999999999999</v>
      </c>
      <c r="F56" s="14">
        <v>1606.8</v>
      </c>
      <c r="G56" s="228">
        <v>5.3916000000000004</v>
      </c>
      <c r="H56" s="180">
        <v>0.11323999999999999</v>
      </c>
      <c r="I56" s="14">
        <v>1598.8</v>
      </c>
      <c r="J56" s="57">
        <v>5.2994000000000003</v>
      </c>
    </row>
    <row r="57" spans="1:10">
      <c r="A57" s="101">
        <v>100</v>
      </c>
      <c r="B57" s="180">
        <v>0.17388999999999999</v>
      </c>
      <c r="C57" s="16">
        <v>1664.3</v>
      </c>
      <c r="D57" s="57">
        <v>5.6341999999999999</v>
      </c>
      <c r="E57" s="178">
        <v>0.14346999999999999</v>
      </c>
      <c r="F57" s="14">
        <v>1658</v>
      </c>
      <c r="G57" s="228">
        <v>5.5324999999999998</v>
      </c>
      <c r="H57" s="180">
        <v>0.12171999999999999</v>
      </c>
      <c r="I57" s="14">
        <v>1651.4</v>
      </c>
      <c r="J57" s="57">
        <v>5.4443000000000001</v>
      </c>
    </row>
    <row r="58" spans="1:10">
      <c r="A58" s="101">
        <v>120</v>
      </c>
      <c r="B58" s="180">
        <v>0.18476999999999999</v>
      </c>
      <c r="C58" s="16">
        <v>1713.4</v>
      </c>
      <c r="D58" s="57">
        <v>5.7622</v>
      </c>
      <c r="E58" s="178">
        <v>0.15275</v>
      </c>
      <c r="F58" s="14">
        <v>1708</v>
      </c>
      <c r="G58" s="228">
        <v>5.6631</v>
      </c>
      <c r="H58" s="180">
        <v>0.12986</v>
      </c>
      <c r="I58" s="14">
        <v>1702.5</v>
      </c>
      <c r="J58" s="57">
        <v>5.5774999999999997</v>
      </c>
    </row>
    <row r="59" spans="1:10">
      <c r="A59" s="101">
        <v>140</v>
      </c>
      <c r="B59" s="180">
        <v>0.19545000000000001</v>
      </c>
      <c r="C59" s="16">
        <v>1762.2</v>
      </c>
      <c r="D59" s="57">
        <v>5.8834</v>
      </c>
      <c r="E59" s="178">
        <v>0.16181000000000001</v>
      </c>
      <c r="F59" s="14">
        <v>1757.5</v>
      </c>
      <c r="G59" s="228">
        <v>5.7859999999999996</v>
      </c>
      <c r="H59" s="180">
        <v>0.13777</v>
      </c>
      <c r="I59" s="14">
        <v>1752.8</v>
      </c>
      <c r="J59" s="57">
        <v>5.7023000000000001</v>
      </c>
    </row>
    <row r="60" spans="1:10">
      <c r="A60" s="101">
        <v>160</v>
      </c>
      <c r="B60" s="180">
        <v>0.20596999999999999</v>
      </c>
      <c r="C60" s="16">
        <v>1811.2</v>
      </c>
      <c r="D60" s="57">
        <v>5.9992000000000001</v>
      </c>
      <c r="E60" s="178">
        <v>0.17071</v>
      </c>
      <c r="F60" s="14">
        <v>1807.1</v>
      </c>
      <c r="G60" s="228">
        <v>5.9031000000000002</v>
      </c>
      <c r="H60" s="180">
        <v>0.14552000000000001</v>
      </c>
      <c r="I60" s="14">
        <v>1802.9</v>
      </c>
      <c r="J60" s="57">
        <v>5.8208000000000002</v>
      </c>
    </row>
    <row r="61" spans="1:10">
      <c r="A61" s="101">
        <v>180</v>
      </c>
      <c r="B61" s="180">
        <v>0.21637999999999999</v>
      </c>
      <c r="C61" s="16">
        <v>1860.5</v>
      </c>
      <c r="D61" s="57">
        <v>6.1105</v>
      </c>
      <c r="E61" s="178">
        <v>0.17949999999999999</v>
      </c>
      <c r="F61" s="14">
        <v>1856.9</v>
      </c>
      <c r="G61" s="228">
        <v>6.0156000000000001</v>
      </c>
      <c r="H61" s="180">
        <v>0.15315000000000001</v>
      </c>
      <c r="I61" s="14">
        <v>1853.2</v>
      </c>
      <c r="J61" s="57">
        <v>5.9343000000000004</v>
      </c>
    </row>
    <row r="62" spans="1:10">
      <c r="A62" s="101">
        <v>200</v>
      </c>
      <c r="B62" s="180">
        <v>0.22669</v>
      </c>
      <c r="C62" s="16">
        <v>1910.4</v>
      </c>
      <c r="D62" s="57">
        <v>6.2182000000000004</v>
      </c>
      <c r="E62" s="178">
        <v>0.18819</v>
      </c>
      <c r="F62" s="14">
        <v>1907.1</v>
      </c>
      <c r="G62" s="228">
        <v>6.1241000000000003</v>
      </c>
      <c r="H62" s="180">
        <v>0.16067999999999999</v>
      </c>
      <c r="I62" s="14">
        <v>1903.8</v>
      </c>
      <c r="J62" s="57">
        <v>6.0437000000000003</v>
      </c>
    </row>
    <row r="63" spans="1:10">
      <c r="A63" s="101">
        <v>220</v>
      </c>
      <c r="B63" s="180">
        <v>0.23693</v>
      </c>
      <c r="C63" s="16">
        <v>1960.8</v>
      </c>
      <c r="D63" s="57">
        <v>6.3226000000000004</v>
      </c>
      <c r="E63" s="178">
        <v>0.1968</v>
      </c>
      <c r="F63" s="14">
        <v>1957.9</v>
      </c>
      <c r="G63" s="228">
        <v>6.2291999999999996</v>
      </c>
      <c r="H63" s="180">
        <v>0.16813</v>
      </c>
      <c r="I63" s="14">
        <v>1955</v>
      </c>
      <c r="J63" s="57">
        <v>6.1494999999999997</v>
      </c>
    </row>
    <row r="64" spans="1:10">
      <c r="A64" s="101">
        <v>240</v>
      </c>
      <c r="B64" s="180">
        <v>0.24709999999999999</v>
      </c>
      <c r="C64" s="16">
        <v>2011.9</v>
      </c>
      <c r="D64" s="57">
        <v>6.4241000000000001</v>
      </c>
      <c r="E64" s="178">
        <v>0.20533999999999999</v>
      </c>
      <c r="F64" s="14">
        <v>2009.3</v>
      </c>
      <c r="G64" s="228">
        <v>6.3312999999999997</v>
      </c>
      <c r="H64" s="180">
        <v>0.17551</v>
      </c>
      <c r="I64" s="14">
        <v>2006.7</v>
      </c>
      <c r="J64" s="57">
        <v>6.2523</v>
      </c>
    </row>
    <row r="65" spans="1:10">
      <c r="A65" s="101">
        <v>260</v>
      </c>
      <c r="B65" s="180">
        <v>0.25719999999999998</v>
      </c>
      <c r="C65" s="16">
        <v>2063.6</v>
      </c>
      <c r="D65" s="57">
        <v>6.5228999999999999</v>
      </c>
      <c r="E65" s="178">
        <v>0.21382000000000001</v>
      </c>
      <c r="F65" s="14">
        <v>2061.3000000000002</v>
      </c>
      <c r="G65" s="228">
        <v>6.4307999999999996</v>
      </c>
      <c r="H65" s="180">
        <v>0.18282999999999999</v>
      </c>
      <c r="I65" s="14">
        <v>2059</v>
      </c>
      <c r="J65" s="57">
        <v>6.3522999999999996</v>
      </c>
    </row>
    <row r="66" spans="1:10">
      <c r="A66" s="101">
        <v>280</v>
      </c>
      <c r="B66" s="180">
        <v>0.26726</v>
      </c>
      <c r="C66" s="16">
        <v>2116</v>
      </c>
      <c r="D66" s="57">
        <v>6.6193999999999997</v>
      </c>
      <c r="E66" s="178">
        <v>0.22225</v>
      </c>
      <c r="F66" s="14">
        <v>2114</v>
      </c>
      <c r="G66" s="228">
        <v>6.5278</v>
      </c>
      <c r="H66" s="180">
        <v>0.19009999999999999</v>
      </c>
      <c r="I66" s="14">
        <v>2111.9</v>
      </c>
      <c r="J66" s="57">
        <v>6.4497999999999998</v>
      </c>
    </row>
    <row r="67" spans="1:10">
      <c r="A67" s="101">
        <v>300</v>
      </c>
      <c r="B67" s="180">
        <v>0.27726000000000001</v>
      </c>
      <c r="C67" s="16">
        <v>2169.1</v>
      </c>
      <c r="D67" s="57">
        <v>6.7137000000000002</v>
      </c>
      <c r="E67" s="178">
        <v>0.23063</v>
      </c>
      <c r="F67" s="14">
        <v>2167.3000000000002</v>
      </c>
      <c r="G67" s="228">
        <v>6.6224999999999996</v>
      </c>
      <c r="H67" s="180">
        <v>0.19732</v>
      </c>
      <c r="I67" s="14">
        <v>2165.5</v>
      </c>
      <c r="J67" s="57">
        <v>6.5449999999999999</v>
      </c>
    </row>
    <row r="68" spans="1:10" ht="15.75" thickBot="1">
      <c r="A68" s="102">
        <v>320</v>
      </c>
      <c r="B68" s="189">
        <v>0.28722999999999999</v>
      </c>
      <c r="C68" s="97">
        <v>2222.9</v>
      </c>
      <c r="D68" s="58">
        <v>6.8059000000000003</v>
      </c>
      <c r="E68" s="192">
        <v>0.23896999999999999</v>
      </c>
      <c r="F68" s="98">
        <v>2221.3000000000002</v>
      </c>
      <c r="G68" s="229">
        <v>6.7150999999999996</v>
      </c>
      <c r="H68" s="189">
        <v>0.20449999999999999</v>
      </c>
      <c r="I68" s="98">
        <v>2219.8000000000002</v>
      </c>
      <c r="J68" s="58">
        <v>6.6379999999999999</v>
      </c>
    </row>
  </sheetData>
  <mergeCells count="12">
    <mergeCell ref="A47:A48"/>
    <mergeCell ref="B47:D47"/>
    <mergeCell ref="E47:G47"/>
    <mergeCell ref="H47:J47"/>
    <mergeCell ref="A3:A4"/>
    <mergeCell ref="B3:D3"/>
    <mergeCell ref="E3:G3"/>
    <mergeCell ref="H3:J3"/>
    <mergeCell ref="A25:A26"/>
    <mergeCell ref="B25:D25"/>
    <mergeCell ref="E25:G25"/>
    <mergeCell ref="H25:J25"/>
  </mergeCells>
  <printOptions horizontalCentered="1" verticalCentered="1"/>
  <pageMargins left="0.11811023622047245" right="0.11811023622047245" top="0.19685039370078741" bottom="0.19685039370078741" header="0" footer="0"/>
  <pageSetup paperSize="9" scale="82" orientation="portrait" horizontalDpi="1200" verticalDpi="1200"/>
  <extLst>
    <ext xmlns:mx="http://schemas.microsoft.com/office/mac/excel/2008/main" uri="{64002731-A6B0-56B0-2670-7721B7C09600}">
      <mx:PLV Mode="0" OnePage="0" WScale="0"/>
    </ext>
  </extLst>
</worksheet>
</file>

<file path=xl/worksheets/sheet16.xml><?xml version="1.0" encoding="utf-8"?>
<worksheet xmlns="http://schemas.openxmlformats.org/spreadsheetml/2006/main" xmlns:r="http://schemas.openxmlformats.org/officeDocument/2006/relationships">
  <sheetPr enableFormatConditionsCalculation="0">
    <pageSetUpPr fitToPage="1"/>
  </sheetPr>
  <dimension ref="A1:J46"/>
  <sheetViews>
    <sheetView topLeftCell="A25" workbookViewId="0">
      <selection activeCell="F52" sqref="F52"/>
    </sheetView>
  </sheetViews>
  <sheetFormatPr defaultColWidth="8.85546875" defaultRowHeight="15"/>
  <cols>
    <col min="1" max="1" width="8.85546875" style="1"/>
    <col min="2" max="2" width="8.85546875" style="239"/>
    <col min="3" max="3" width="8.85546875" style="1"/>
    <col min="4" max="4" width="10.42578125" style="7" bestFit="1" customWidth="1"/>
    <col min="5" max="5" width="8.85546875" style="239"/>
    <col min="6" max="6" width="8.85546875" style="6"/>
    <col min="7" max="7" width="10.42578125" style="7" bestFit="1" customWidth="1"/>
    <col min="8" max="8" width="8.85546875" style="239"/>
    <col min="9" max="9" width="8.85546875" style="6"/>
    <col min="10" max="10" width="10.42578125" style="1" bestFit="1" customWidth="1"/>
  </cols>
  <sheetData>
    <row r="1" spans="1:10">
      <c r="A1" s="11" t="s">
        <v>134</v>
      </c>
    </row>
    <row r="2" spans="1:10" ht="15.75" thickBot="1"/>
    <row r="3" spans="1:10">
      <c r="A3" s="356" t="s">
        <v>32</v>
      </c>
      <c r="B3" s="360" t="s">
        <v>127</v>
      </c>
      <c r="C3" s="361"/>
      <c r="D3" s="362"/>
      <c r="E3" s="360" t="s">
        <v>128</v>
      </c>
      <c r="F3" s="361"/>
      <c r="G3" s="362"/>
      <c r="H3" s="360" t="s">
        <v>129</v>
      </c>
      <c r="I3" s="361"/>
      <c r="J3" s="362"/>
    </row>
    <row r="4" spans="1:10">
      <c r="A4" s="357"/>
      <c r="B4" s="252" t="s">
        <v>34</v>
      </c>
      <c r="C4" s="250" t="s">
        <v>36</v>
      </c>
      <c r="D4" s="254" t="s">
        <v>37</v>
      </c>
      <c r="E4" s="271" t="s">
        <v>34</v>
      </c>
      <c r="F4" s="250" t="s">
        <v>36</v>
      </c>
      <c r="G4" s="254" t="s">
        <v>37</v>
      </c>
      <c r="H4" s="252" t="s">
        <v>34</v>
      </c>
      <c r="I4" s="250" t="s">
        <v>36</v>
      </c>
      <c r="J4" s="254" t="s">
        <v>37</v>
      </c>
    </row>
    <row r="5" spans="1:10" ht="18" thickBot="1">
      <c r="A5" s="78" t="s">
        <v>6</v>
      </c>
      <c r="B5" s="253" t="s">
        <v>24</v>
      </c>
      <c r="C5" s="251" t="s">
        <v>12</v>
      </c>
      <c r="D5" s="255" t="s">
        <v>25</v>
      </c>
      <c r="E5" s="272" t="s">
        <v>24</v>
      </c>
      <c r="F5" s="251" t="s">
        <v>12</v>
      </c>
      <c r="G5" s="255" t="s">
        <v>25</v>
      </c>
      <c r="H5" s="253" t="s">
        <v>24</v>
      </c>
      <c r="I5" s="251" t="s">
        <v>12</v>
      </c>
      <c r="J5" s="255" t="s">
        <v>25</v>
      </c>
    </row>
    <row r="6" spans="1:10" s="129" customFormat="1">
      <c r="A6" s="190" t="s">
        <v>49</v>
      </c>
      <c r="B6" s="188">
        <v>8.0790000000000001E-2</v>
      </c>
      <c r="C6" s="170">
        <v>1470.5</v>
      </c>
      <c r="D6" s="258">
        <v>4.8552999999999997</v>
      </c>
      <c r="E6" s="187">
        <v>7.1739999999999998E-2</v>
      </c>
      <c r="F6" s="177">
        <v>1471.3</v>
      </c>
      <c r="G6" s="259">
        <v>4.8095999999999997</v>
      </c>
      <c r="H6" s="188">
        <v>6.4439999999999997E-2</v>
      </c>
      <c r="I6" s="177">
        <v>1471.5</v>
      </c>
      <c r="J6" s="258">
        <v>4.7679999999999998</v>
      </c>
    </row>
    <row r="7" spans="1:10">
      <c r="A7" s="101">
        <v>50</v>
      </c>
      <c r="B7" s="180">
        <v>8.5059999999999997E-2</v>
      </c>
      <c r="C7" s="16">
        <v>1501</v>
      </c>
      <c r="D7" s="57">
        <v>4.9509999999999996</v>
      </c>
      <c r="E7" s="178">
        <v>7.3810000000000001E-2</v>
      </c>
      <c r="F7" s="14">
        <v>1487.9</v>
      </c>
      <c r="G7" s="228">
        <v>4.8613999999999997</v>
      </c>
      <c r="H7" s="180">
        <v>6.4710000000000004E-2</v>
      </c>
      <c r="I7" s="14">
        <v>1473.9</v>
      </c>
      <c r="J7" s="57">
        <v>4.7754000000000003</v>
      </c>
    </row>
    <row r="8" spans="1:10">
      <c r="A8" s="101">
        <v>60</v>
      </c>
      <c r="B8" s="180">
        <v>8.9510000000000006E-2</v>
      </c>
      <c r="C8" s="16">
        <v>1532.5</v>
      </c>
      <c r="D8" s="57">
        <v>5.0472000000000001</v>
      </c>
      <c r="E8" s="178">
        <v>7.8009999999999996E-2</v>
      </c>
      <c r="F8" s="14">
        <v>1521.4</v>
      </c>
      <c r="G8" s="228">
        <v>4.9637000000000002</v>
      </c>
      <c r="H8" s="180">
        <v>6.8750000000000006E-2</v>
      </c>
      <c r="I8" s="14">
        <v>1509.8</v>
      </c>
      <c r="J8" s="57">
        <v>4.8848000000000003</v>
      </c>
    </row>
    <row r="9" spans="1:10">
      <c r="A9" s="101">
        <v>70</v>
      </c>
      <c r="B9" s="180">
        <v>9.3719999999999998E-2</v>
      </c>
      <c r="C9" s="16">
        <v>1562.3</v>
      </c>
      <c r="D9" s="57">
        <v>5.1351000000000004</v>
      </c>
      <c r="E9" s="178">
        <v>8.1930000000000003E-2</v>
      </c>
      <c r="F9" s="14">
        <v>1552.7</v>
      </c>
      <c r="G9" s="228">
        <v>5.0560999999999998</v>
      </c>
      <c r="H9" s="180">
        <v>7.2459999999999997E-2</v>
      </c>
      <c r="I9" s="14">
        <v>1542.7</v>
      </c>
      <c r="J9" s="57">
        <v>4.9821</v>
      </c>
    </row>
    <row r="10" spans="1:10">
      <c r="A10" s="101">
        <v>80</v>
      </c>
      <c r="B10" s="180">
        <v>9.7739999999999994E-2</v>
      </c>
      <c r="C10" s="16">
        <v>1590.7</v>
      </c>
      <c r="D10" s="57">
        <v>5.2167000000000003</v>
      </c>
      <c r="E10" s="178">
        <v>8.5650000000000004E-2</v>
      </c>
      <c r="F10" s="14">
        <v>1582.2</v>
      </c>
      <c r="G10" s="228">
        <v>5.141</v>
      </c>
      <c r="H10" s="180">
        <v>7.5950000000000004E-2</v>
      </c>
      <c r="I10" s="14">
        <v>1573.5</v>
      </c>
      <c r="J10" s="57">
        <v>5.0707000000000004</v>
      </c>
    </row>
    <row r="11" spans="1:10">
      <c r="A11" s="101">
        <v>100</v>
      </c>
      <c r="B11" s="180">
        <v>0.10539</v>
      </c>
      <c r="C11" s="16">
        <v>1644.8</v>
      </c>
      <c r="D11" s="57">
        <v>5.3658999999999999</v>
      </c>
      <c r="E11" s="178">
        <v>9.2670000000000002E-2</v>
      </c>
      <c r="F11" s="14">
        <v>1638</v>
      </c>
      <c r="G11" s="228">
        <v>5.2948000000000004</v>
      </c>
      <c r="H11" s="180">
        <v>8.2479999999999998E-2</v>
      </c>
      <c r="I11" s="14">
        <v>1631.1</v>
      </c>
      <c r="J11" s="57">
        <v>5.2294</v>
      </c>
    </row>
    <row r="12" spans="1:10">
      <c r="A12" s="101">
        <v>120</v>
      </c>
      <c r="B12" s="180">
        <v>0.11268</v>
      </c>
      <c r="C12" s="16">
        <v>1696.9</v>
      </c>
      <c r="D12" s="57">
        <v>5.5018000000000002</v>
      </c>
      <c r="E12" s="178">
        <v>9.9309999999999996E-2</v>
      </c>
      <c r="F12" s="14">
        <v>1691.2</v>
      </c>
      <c r="G12" s="228">
        <v>5.4337</v>
      </c>
      <c r="H12" s="180">
        <v>8.8609999999999994E-2</v>
      </c>
      <c r="I12" s="14">
        <v>1685.5</v>
      </c>
      <c r="J12" s="57">
        <v>5.3714000000000004</v>
      </c>
    </row>
    <row r="13" spans="1:10">
      <c r="A13" s="101">
        <v>140</v>
      </c>
      <c r="B13" s="180">
        <v>0.11974</v>
      </c>
      <c r="C13" s="16">
        <v>1748</v>
      </c>
      <c r="D13" s="57">
        <v>5.6285999999999996</v>
      </c>
      <c r="E13" s="178">
        <v>0.1057</v>
      </c>
      <c r="F13" s="14">
        <v>1743.1</v>
      </c>
      <c r="G13" s="228">
        <v>5.5624000000000002</v>
      </c>
      <c r="H13" s="180">
        <v>9.4469999999999998E-2</v>
      </c>
      <c r="I13" s="14">
        <v>1738.2</v>
      </c>
      <c r="J13" s="57">
        <v>5.5022000000000002</v>
      </c>
    </row>
    <row r="14" spans="1:10">
      <c r="A14" s="101">
        <v>160</v>
      </c>
      <c r="B14" s="180">
        <v>0.12662000000000001</v>
      </c>
      <c r="C14" s="16">
        <v>1798.7</v>
      </c>
      <c r="D14" s="57">
        <v>5.7484999999999999</v>
      </c>
      <c r="E14" s="178">
        <v>0.11192000000000001</v>
      </c>
      <c r="F14" s="14">
        <v>1794.5</v>
      </c>
      <c r="G14" s="228">
        <v>5.6837999999999997</v>
      </c>
      <c r="H14" s="180">
        <v>0.10016</v>
      </c>
      <c r="I14" s="14">
        <v>1790.2</v>
      </c>
      <c r="J14" s="57">
        <v>5.6250999999999998</v>
      </c>
    </row>
    <row r="15" spans="1:10">
      <c r="A15" s="101">
        <v>180</v>
      </c>
      <c r="B15" s="180">
        <v>0.13339000000000001</v>
      </c>
      <c r="C15" s="16">
        <v>1849.5</v>
      </c>
      <c r="D15" s="57">
        <v>5.8631000000000002</v>
      </c>
      <c r="E15" s="178">
        <v>0.11801</v>
      </c>
      <c r="F15" s="14">
        <v>1845.7</v>
      </c>
      <c r="G15" s="228">
        <v>5.7995000000000001</v>
      </c>
      <c r="H15" s="180">
        <v>0.10571</v>
      </c>
      <c r="I15" s="14">
        <v>1842</v>
      </c>
      <c r="J15" s="57">
        <v>5.742</v>
      </c>
    </row>
    <row r="16" spans="1:10">
      <c r="A16" s="101">
        <v>200</v>
      </c>
      <c r="B16" s="180">
        <v>0.14005000000000001</v>
      </c>
      <c r="C16" s="16">
        <v>1900.5</v>
      </c>
      <c r="D16" s="57">
        <v>5.9733999999999998</v>
      </c>
      <c r="E16" s="178">
        <v>0.124</v>
      </c>
      <c r="F16" s="14">
        <v>1897.2</v>
      </c>
      <c r="G16" s="228">
        <v>5.9107000000000003</v>
      </c>
      <c r="H16" s="180">
        <v>0.11115999999999999</v>
      </c>
      <c r="I16" s="14">
        <v>1893.9</v>
      </c>
      <c r="J16" s="57">
        <v>5.8540000000000001</v>
      </c>
    </row>
    <row r="17" spans="1:10">
      <c r="A17" s="101">
        <v>220</v>
      </c>
      <c r="B17" s="180">
        <v>0.14663000000000001</v>
      </c>
      <c r="C17" s="16">
        <v>1952</v>
      </c>
      <c r="D17" s="57">
        <v>6.08</v>
      </c>
      <c r="E17" s="178">
        <v>0.12989999999999999</v>
      </c>
      <c r="F17" s="14">
        <v>1949.1</v>
      </c>
      <c r="G17" s="228">
        <v>6.0179999999999998</v>
      </c>
      <c r="H17" s="180">
        <v>0.11652</v>
      </c>
      <c r="I17" s="14">
        <v>1946.1</v>
      </c>
      <c r="J17" s="57">
        <v>5.9621000000000004</v>
      </c>
    </row>
    <row r="18" spans="1:10">
      <c r="A18" s="101">
        <v>240</v>
      </c>
      <c r="B18" s="180">
        <v>0.15314</v>
      </c>
      <c r="C18" s="16">
        <v>2004.1</v>
      </c>
      <c r="D18" s="57">
        <v>6.1833999999999998</v>
      </c>
      <c r="E18" s="178">
        <v>0.13574</v>
      </c>
      <c r="F18" s="14">
        <v>2001.4</v>
      </c>
      <c r="G18" s="228">
        <v>6.1211000000000002</v>
      </c>
      <c r="H18" s="180">
        <v>0.12182</v>
      </c>
      <c r="I18" s="14">
        <v>1998.8</v>
      </c>
      <c r="J18" s="57">
        <v>6.0667999999999997</v>
      </c>
    </row>
    <row r="19" spans="1:10">
      <c r="A19" s="101">
        <v>260</v>
      </c>
      <c r="B19" s="180">
        <v>0.15959000000000001</v>
      </c>
      <c r="C19" s="16">
        <v>2056.6999999999998</v>
      </c>
      <c r="D19" s="57">
        <v>6.2834000000000003</v>
      </c>
      <c r="E19" s="178">
        <v>0.14152000000000001</v>
      </c>
      <c r="F19" s="14">
        <v>2054.3000000000002</v>
      </c>
      <c r="G19" s="228">
        <v>6.2232000000000003</v>
      </c>
      <c r="H19" s="180">
        <v>0.12705</v>
      </c>
      <c r="I19" s="14">
        <v>2052</v>
      </c>
      <c r="J19" s="57">
        <v>6.1684999999999999</v>
      </c>
    </row>
    <row r="20" spans="1:10">
      <c r="A20" s="101">
        <v>280</v>
      </c>
      <c r="B20" s="180">
        <v>0.16599</v>
      </c>
      <c r="C20" s="16">
        <v>2109.9</v>
      </c>
      <c r="D20" s="57">
        <v>6.3818999999999999</v>
      </c>
      <c r="E20" s="178">
        <v>0.14724000000000001</v>
      </c>
      <c r="F20" s="14">
        <v>2107.8000000000002</v>
      </c>
      <c r="G20" s="228">
        <v>6.3216999999999999</v>
      </c>
      <c r="H20" s="180">
        <v>0.13224</v>
      </c>
      <c r="I20" s="14">
        <v>2105.8000000000002</v>
      </c>
      <c r="J20" s="57">
        <v>6.2675000000000001</v>
      </c>
    </row>
    <row r="21" spans="1:10">
      <c r="A21" s="101">
        <v>300</v>
      </c>
      <c r="B21" s="180">
        <v>0.17233999999999999</v>
      </c>
      <c r="C21" s="16">
        <v>2163.6999999999998</v>
      </c>
      <c r="D21" s="57">
        <v>6.4775</v>
      </c>
      <c r="E21" s="178">
        <v>0.15290999999999999</v>
      </c>
      <c r="F21" s="14">
        <v>2161.9</v>
      </c>
      <c r="G21" s="228">
        <v>6.4177999999999997</v>
      </c>
      <c r="H21" s="180">
        <v>0.13736999999999999</v>
      </c>
      <c r="I21" s="14">
        <v>2160.1</v>
      </c>
      <c r="J21" s="57">
        <v>6.3640999999999996</v>
      </c>
    </row>
    <row r="22" spans="1:10">
      <c r="A22" s="101">
        <v>320</v>
      </c>
      <c r="B22" s="180">
        <v>0.17865</v>
      </c>
      <c r="C22" s="16">
        <v>2218.1999999999998</v>
      </c>
      <c r="D22" s="57">
        <v>6.5709999999999997</v>
      </c>
      <c r="E22" s="178">
        <v>0.15853999999999999</v>
      </c>
      <c r="F22" s="14">
        <v>2216.6999999999998</v>
      </c>
      <c r="G22" s="228">
        <v>6.5115999999999996</v>
      </c>
      <c r="H22" s="180">
        <v>0.14246</v>
      </c>
      <c r="I22" s="14">
        <v>2215.1</v>
      </c>
      <c r="J22" s="57">
        <v>6.4583000000000004</v>
      </c>
    </row>
    <row r="23" spans="1:10">
      <c r="A23" s="101">
        <v>340</v>
      </c>
      <c r="B23" s="180">
        <v>0.18492</v>
      </c>
      <c r="C23" s="16">
        <v>2273.3000000000002</v>
      </c>
      <c r="D23" s="57">
        <v>6.6623999999999999</v>
      </c>
      <c r="E23" s="178">
        <v>0.16414000000000001</v>
      </c>
      <c r="F23" s="14">
        <v>2272</v>
      </c>
      <c r="G23" s="228">
        <v>6.6033999999999997</v>
      </c>
      <c r="H23" s="180">
        <v>0.14751</v>
      </c>
      <c r="I23" s="14">
        <v>2270.6999999999998</v>
      </c>
      <c r="J23" s="57">
        <v>6.5505000000000004</v>
      </c>
    </row>
    <row r="24" spans="1:10" ht="15.75" thickBot="1">
      <c r="A24" s="102">
        <v>360</v>
      </c>
      <c r="B24" s="189">
        <v>0.19114999999999999</v>
      </c>
      <c r="C24" s="97">
        <v>2329.1</v>
      </c>
      <c r="D24" s="58">
        <v>6.7519</v>
      </c>
      <c r="E24" s="192">
        <v>0.16969000000000001</v>
      </c>
      <c r="F24" s="98">
        <v>2328</v>
      </c>
      <c r="G24" s="229">
        <v>6.6932</v>
      </c>
      <c r="H24" s="189">
        <v>0.15253</v>
      </c>
      <c r="I24" s="98">
        <v>2326.8000000000002</v>
      </c>
      <c r="J24" s="58">
        <v>6.6406000000000001</v>
      </c>
    </row>
    <row r="25" spans="1:10">
      <c r="A25" s="356" t="s">
        <v>32</v>
      </c>
      <c r="B25" s="360" t="s">
        <v>130</v>
      </c>
      <c r="C25" s="361"/>
      <c r="D25" s="362"/>
      <c r="E25" s="360" t="s">
        <v>131</v>
      </c>
      <c r="F25" s="361"/>
      <c r="G25" s="362"/>
      <c r="H25" s="360" t="s">
        <v>132</v>
      </c>
      <c r="I25" s="361"/>
      <c r="J25" s="362"/>
    </row>
    <row r="26" spans="1:10">
      <c r="A26" s="357"/>
      <c r="B26" s="252" t="s">
        <v>34</v>
      </c>
      <c r="C26" s="250" t="s">
        <v>36</v>
      </c>
      <c r="D26" s="254" t="s">
        <v>37</v>
      </c>
      <c r="E26" s="271" t="s">
        <v>34</v>
      </c>
      <c r="F26" s="250" t="s">
        <v>36</v>
      </c>
      <c r="G26" s="254" t="s">
        <v>37</v>
      </c>
      <c r="H26" s="252" t="s">
        <v>34</v>
      </c>
      <c r="I26" s="250" t="s">
        <v>36</v>
      </c>
      <c r="J26" s="254" t="s">
        <v>37</v>
      </c>
    </row>
    <row r="27" spans="1:10" ht="18" thickBot="1">
      <c r="A27" s="78" t="s">
        <v>6</v>
      </c>
      <c r="B27" s="253" t="s">
        <v>24</v>
      </c>
      <c r="C27" s="251" t="s">
        <v>12</v>
      </c>
      <c r="D27" s="255" t="s">
        <v>25</v>
      </c>
      <c r="E27" s="272" t="s">
        <v>24</v>
      </c>
      <c r="F27" s="251" t="s">
        <v>12</v>
      </c>
      <c r="G27" s="255" t="s">
        <v>25</v>
      </c>
      <c r="H27" s="253" t="s">
        <v>24</v>
      </c>
      <c r="I27" s="251" t="s">
        <v>12</v>
      </c>
      <c r="J27" s="255" t="s">
        <v>25</v>
      </c>
    </row>
    <row r="28" spans="1:10" s="129" customFormat="1">
      <c r="A28" s="190" t="s">
        <v>49</v>
      </c>
      <c r="B28" s="188">
        <v>2.3650000000000001E-2</v>
      </c>
      <c r="C28" s="170">
        <v>1441.4</v>
      </c>
      <c r="D28" s="258">
        <v>4.3453999999999997</v>
      </c>
      <c r="E28" s="187">
        <v>8.26E-3</v>
      </c>
      <c r="F28" s="177">
        <v>1289.4000000000001</v>
      </c>
      <c r="G28" s="259">
        <v>3.7587000000000002</v>
      </c>
      <c r="H28" s="188" t="s">
        <v>107</v>
      </c>
      <c r="I28" s="177" t="s">
        <v>107</v>
      </c>
      <c r="J28" s="278" t="s">
        <v>107</v>
      </c>
    </row>
    <row r="29" spans="1:10">
      <c r="A29" s="101">
        <v>100</v>
      </c>
      <c r="B29" s="180">
        <v>2.6360000000000001E-2</v>
      </c>
      <c r="C29" s="16">
        <v>1501.5</v>
      </c>
      <c r="D29" s="57">
        <v>4.5091000000000001</v>
      </c>
      <c r="E29" s="178" t="s">
        <v>107</v>
      </c>
      <c r="F29" s="14" t="s">
        <v>107</v>
      </c>
      <c r="G29" s="228"/>
      <c r="H29" s="180" t="s">
        <v>107</v>
      </c>
      <c r="I29" s="14" t="s">
        <v>107</v>
      </c>
      <c r="J29" s="37" t="s">
        <v>107</v>
      </c>
    </row>
    <row r="30" spans="1:10">
      <c r="A30" s="101">
        <v>120</v>
      </c>
      <c r="B30" s="180">
        <v>3.024E-2</v>
      </c>
      <c r="C30" s="16">
        <v>1586.3</v>
      </c>
      <c r="D30" s="57">
        <v>4.7305999999999999</v>
      </c>
      <c r="E30" s="178" t="s">
        <v>107</v>
      </c>
      <c r="F30" s="14" t="s">
        <v>107</v>
      </c>
      <c r="G30" s="228"/>
      <c r="H30" s="180" t="s">
        <v>107</v>
      </c>
      <c r="I30" s="14" t="s">
        <v>107</v>
      </c>
      <c r="J30" s="37" t="s">
        <v>107</v>
      </c>
    </row>
    <row r="31" spans="1:10">
      <c r="A31" s="101">
        <v>140</v>
      </c>
      <c r="B31" s="180">
        <v>3.3500000000000002E-2</v>
      </c>
      <c r="C31" s="16">
        <v>1657.3</v>
      </c>
      <c r="D31" s="57">
        <v>4.9067999999999996</v>
      </c>
      <c r="E31" s="178">
        <v>1.1950000000000001E-2</v>
      </c>
      <c r="F31" s="14">
        <v>1461.3</v>
      </c>
      <c r="G31" s="228">
        <v>4.1839000000000004</v>
      </c>
      <c r="H31" s="180">
        <v>2.5100000000000001E-3</v>
      </c>
      <c r="I31" s="14">
        <v>918.9</v>
      </c>
      <c r="J31" s="57">
        <v>2.7629999999999999</v>
      </c>
    </row>
    <row r="32" spans="1:10">
      <c r="A32" s="101">
        <v>160</v>
      </c>
      <c r="B32" s="180">
        <v>3.6429999999999997E-2</v>
      </c>
      <c r="C32" s="16">
        <v>1721.7</v>
      </c>
      <c r="D32" s="57">
        <v>5.0590999999999999</v>
      </c>
      <c r="E32" s="178">
        <v>1.461E-2</v>
      </c>
      <c r="F32" s="14">
        <v>1578.3</v>
      </c>
      <c r="G32" s="228">
        <v>4.4610000000000003</v>
      </c>
      <c r="H32" s="180">
        <v>3.2299999999999998E-3</v>
      </c>
      <c r="I32" s="14">
        <v>1097.2</v>
      </c>
      <c r="J32" s="57">
        <v>3.1838000000000002</v>
      </c>
    </row>
    <row r="33" spans="1:10">
      <c r="A33" s="101">
        <v>180</v>
      </c>
      <c r="B33" s="180">
        <v>3.916E-2</v>
      </c>
      <c r="C33" s="16">
        <v>1782.7</v>
      </c>
      <c r="D33" s="57">
        <v>5.1967999999999996</v>
      </c>
      <c r="E33" s="178">
        <v>1.6660000000000001E-2</v>
      </c>
      <c r="F33" s="14">
        <v>1667.2</v>
      </c>
      <c r="G33" s="228">
        <v>4.6616999999999997</v>
      </c>
      <c r="H33" s="180">
        <v>4.8999999999999998E-3</v>
      </c>
      <c r="I33" s="14">
        <v>1329.7</v>
      </c>
      <c r="J33" s="57">
        <v>3.7086999999999999</v>
      </c>
    </row>
    <row r="34" spans="1:10">
      <c r="A34" s="101">
        <v>200</v>
      </c>
      <c r="B34" s="180">
        <v>4.1739999999999999E-2</v>
      </c>
      <c r="C34" s="16">
        <v>1841.8</v>
      </c>
      <c r="D34" s="57">
        <v>5.3244999999999996</v>
      </c>
      <c r="E34" s="178">
        <v>1.8419999999999999E-2</v>
      </c>
      <c r="F34" s="14">
        <v>1744.5</v>
      </c>
      <c r="G34" s="228">
        <v>4.8287000000000004</v>
      </c>
      <c r="H34" s="180">
        <v>6.5300000000000002E-3</v>
      </c>
      <c r="I34" s="14">
        <v>1497.7</v>
      </c>
      <c r="J34" s="57">
        <v>4.0720999999999998</v>
      </c>
    </row>
    <row r="35" spans="1:10">
      <c r="A35" s="101">
        <v>220</v>
      </c>
      <c r="B35" s="180">
        <v>4.4220000000000002E-2</v>
      </c>
      <c r="C35" s="16">
        <v>1900</v>
      </c>
      <c r="D35" s="57">
        <v>5.4450000000000003</v>
      </c>
      <c r="E35" s="178">
        <v>2.001E-2</v>
      </c>
      <c r="F35" s="14">
        <v>1816</v>
      </c>
      <c r="G35" s="228">
        <v>4.9767000000000001</v>
      </c>
      <c r="H35" s="180">
        <v>7.8200000000000006E-3</v>
      </c>
      <c r="I35" s="14">
        <v>1618.7</v>
      </c>
      <c r="J35" s="57">
        <v>4.3228</v>
      </c>
    </row>
    <row r="36" spans="1:10">
      <c r="A36" s="101">
        <v>240</v>
      </c>
      <c r="B36" s="180">
        <v>4.6620000000000002E-2</v>
      </c>
      <c r="C36" s="16">
        <v>1957.9</v>
      </c>
      <c r="D36" s="57">
        <v>5.56</v>
      </c>
      <c r="E36" s="178">
        <v>2.1499999999999998E-2</v>
      </c>
      <c r="F36" s="14">
        <v>1884.2</v>
      </c>
      <c r="G36" s="228">
        <v>5.1123000000000003</v>
      </c>
      <c r="H36" s="180">
        <v>8.9099999999999995E-3</v>
      </c>
      <c r="I36" s="14">
        <v>1718.6</v>
      </c>
      <c r="J36" s="57">
        <v>4.5213999999999999</v>
      </c>
    </row>
    <row r="37" spans="1:10">
      <c r="A37" s="101">
        <v>260</v>
      </c>
      <c r="B37" s="180">
        <v>4.895E-2</v>
      </c>
      <c r="C37" s="16">
        <v>2015.6</v>
      </c>
      <c r="D37" s="57">
        <v>5.6703999999999999</v>
      </c>
      <c r="E37" s="178">
        <v>2.29E-2</v>
      </c>
      <c r="F37" s="14">
        <v>1950.6</v>
      </c>
      <c r="G37" s="228">
        <v>5.2392000000000003</v>
      </c>
      <c r="H37" s="180">
        <v>9.8799999999999999E-3</v>
      </c>
      <c r="I37" s="14">
        <v>1807.6</v>
      </c>
      <c r="J37" s="57">
        <v>4.6916000000000002</v>
      </c>
    </row>
    <row r="38" spans="1:10">
      <c r="A38" s="101">
        <v>280</v>
      </c>
      <c r="B38" s="180">
        <v>5.1229999999999998E-2</v>
      </c>
      <c r="C38" s="16">
        <v>2073.6</v>
      </c>
      <c r="D38" s="57">
        <v>5.7770999999999999</v>
      </c>
      <c r="E38" s="178">
        <v>2.4240000000000001E-2</v>
      </c>
      <c r="F38" s="14">
        <v>2015.9</v>
      </c>
      <c r="G38" s="228">
        <v>5.3596000000000004</v>
      </c>
      <c r="H38" s="180">
        <v>1.077E-2</v>
      </c>
      <c r="I38" s="14">
        <v>1890.5</v>
      </c>
      <c r="J38" s="57">
        <v>4.8441999999999998</v>
      </c>
    </row>
    <row r="39" spans="1:10">
      <c r="A39" s="101">
        <v>300</v>
      </c>
      <c r="B39" s="180">
        <v>5.3460000000000001E-2</v>
      </c>
      <c r="C39" s="16">
        <v>2131.8000000000002</v>
      </c>
      <c r="D39" s="57">
        <v>5.8804999999999996</v>
      </c>
      <c r="E39" s="178">
        <v>2.5520000000000001E-2</v>
      </c>
      <c r="F39" s="14">
        <v>2080.6999999999998</v>
      </c>
      <c r="G39" s="228">
        <v>5.4745999999999997</v>
      </c>
      <c r="H39" s="180">
        <v>1.159E-2</v>
      </c>
      <c r="I39" s="14">
        <v>1969.6</v>
      </c>
      <c r="J39" s="57">
        <v>4.9847000000000001</v>
      </c>
    </row>
    <row r="40" spans="1:10">
      <c r="A40" s="101">
        <v>320</v>
      </c>
      <c r="B40" s="180">
        <v>5.5649999999999998E-2</v>
      </c>
      <c r="C40" s="16">
        <v>2190.3000000000002</v>
      </c>
      <c r="D40" s="57">
        <v>5.9809000000000001</v>
      </c>
      <c r="E40" s="178">
        <v>2.6759999999999999E-2</v>
      </c>
      <c r="F40" s="14">
        <v>2145.1999999999998</v>
      </c>
      <c r="G40" s="228">
        <v>5.5852000000000004</v>
      </c>
      <c r="H40" s="180">
        <v>1.2370000000000001E-2</v>
      </c>
      <c r="I40" s="14">
        <v>2046.3</v>
      </c>
      <c r="J40" s="57">
        <v>5.1163999999999996</v>
      </c>
    </row>
    <row r="41" spans="1:10">
      <c r="A41" s="101">
        <v>340</v>
      </c>
      <c r="B41" s="180">
        <v>5.7790000000000001E-2</v>
      </c>
      <c r="C41" s="16">
        <v>2249.1999999999998</v>
      </c>
      <c r="D41" s="57">
        <v>6.0785999999999998</v>
      </c>
      <c r="E41" s="178">
        <v>2.7959999999999999E-2</v>
      </c>
      <c r="F41" s="14">
        <v>2209.6</v>
      </c>
      <c r="G41" s="228">
        <v>5.6920999999999999</v>
      </c>
      <c r="H41" s="180">
        <v>1.312E-2</v>
      </c>
      <c r="I41" s="14">
        <v>2121.6</v>
      </c>
      <c r="J41" s="57">
        <v>5.2412000000000001</v>
      </c>
    </row>
    <row r="42" spans="1:10">
      <c r="A42" s="101">
        <v>360</v>
      </c>
      <c r="B42" s="180">
        <v>5.9900000000000002E-2</v>
      </c>
      <c r="C42" s="16">
        <v>2308.6</v>
      </c>
      <c r="D42" s="57">
        <v>6.1738</v>
      </c>
      <c r="E42" s="178">
        <v>2.913E-2</v>
      </c>
      <c r="F42" s="14">
        <v>2274.1</v>
      </c>
      <c r="G42" s="228">
        <v>5.7954999999999997</v>
      </c>
      <c r="H42" s="180">
        <v>1.3820000000000001E-2</v>
      </c>
      <c r="I42" s="14">
        <v>2195.8000000000002</v>
      </c>
      <c r="J42" s="57">
        <v>5.3602999999999996</v>
      </c>
    </row>
    <row r="43" spans="1:10">
      <c r="A43" s="101">
        <v>380</v>
      </c>
      <c r="B43" s="180">
        <v>6.198E-2</v>
      </c>
      <c r="C43" s="16">
        <v>2368.4</v>
      </c>
      <c r="D43" s="57">
        <v>6.2667999999999999</v>
      </c>
      <c r="E43" s="178">
        <v>3.0259999999999999E-2</v>
      </c>
      <c r="F43" s="14">
        <v>2338.6999999999998</v>
      </c>
      <c r="G43" s="228">
        <v>5.8959999999999999</v>
      </c>
      <c r="H43" s="180">
        <v>1.4500000000000001E-2</v>
      </c>
      <c r="I43" s="14">
        <v>2269.4</v>
      </c>
      <c r="J43" s="57">
        <v>5.4748000000000001</v>
      </c>
    </row>
    <row r="44" spans="1:10">
      <c r="A44" s="101">
        <v>400</v>
      </c>
      <c r="B44" s="180">
        <v>6.4030000000000004E-2</v>
      </c>
      <c r="C44" s="16">
        <v>2428.6</v>
      </c>
      <c r="D44" s="57">
        <v>6.3575999999999997</v>
      </c>
      <c r="E44" s="178">
        <v>3.1370000000000002E-2</v>
      </c>
      <c r="F44" s="14">
        <v>2403.5</v>
      </c>
      <c r="G44" s="228">
        <v>5.9936999999999996</v>
      </c>
      <c r="H44" s="180">
        <v>1.516E-2</v>
      </c>
      <c r="I44" s="14">
        <v>2342.6</v>
      </c>
      <c r="J44" s="57">
        <v>5.5850999999999997</v>
      </c>
    </row>
    <row r="45" spans="1:10">
      <c r="A45" s="101">
        <v>420</v>
      </c>
      <c r="B45" s="180">
        <v>6.6059999999999994E-2</v>
      </c>
      <c r="C45" s="16">
        <v>2489.3000000000002</v>
      </c>
      <c r="D45" s="57">
        <v>6.4463999999999997</v>
      </c>
      <c r="E45" s="178">
        <v>3.245E-2</v>
      </c>
      <c r="F45" s="14">
        <v>2468.5</v>
      </c>
      <c r="G45" s="228">
        <v>6.0888</v>
      </c>
      <c r="H45" s="180">
        <v>1.5789999999999998E-2</v>
      </c>
      <c r="I45" s="14">
        <v>2415.4</v>
      </c>
      <c r="J45" s="57">
        <v>5.6917</v>
      </c>
    </row>
    <row r="46" spans="1:10" ht="15.75" thickBot="1">
      <c r="A46" s="102">
        <v>440</v>
      </c>
      <c r="B46" s="189">
        <v>6.8059999999999996E-2</v>
      </c>
      <c r="C46" s="97">
        <v>2550.4</v>
      </c>
      <c r="D46" s="58">
        <v>6.5334000000000003</v>
      </c>
      <c r="E46" s="192">
        <v>3.3509999999999998E-2</v>
      </c>
      <c r="F46" s="98">
        <v>2533.6999999999998</v>
      </c>
      <c r="G46" s="229">
        <v>6.1814999999999998</v>
      </c>
      <c r="H46" s="189">
        <v>1.6410000000000001E-2</v>
      </c>
      <c r="I46" s="98">
        <v>2488.1</v>
      </c>
      <c r="J46" s="58">
        <v>5.7949999999999999</v>
      </c>
    </row>
  </sheetData>
  <mergeCells count="8">
    <mergeCell ref="A25:A26"/>
    <mergeCell ref="B25:D25"/>
    <mergeCell ref="E25:G25"/>
    <mergeCell ref="H25:J25"/>
    <mergeCell ref="A3:A4"/>
    <mergeCell ref="B3:D3"/>
    <mergeCell ref="E3:G3"/>
    <mergeCell ref="H3:J3"/>
  </mergeCells>
  <printOptions horizontalCentered="1" verticalCentered="1"/>
  <pageMargins left="0.11811023622047245" right="0.11811023622047245" top="0.15748031496062992" bottom="0.15748031496062992" header="0" footer="0"/>
  <pageSetup paperSize="9" orientation="portrait" horizontalDpi="1200" verticalDpi="1200"/>
  <extLst>
    <ext xmlns:mx="http://schemas.microsoft.com/office/mac/excel/2008/main" uri="{64002731-A6B0-56B0-2670-7721B7C09600}">
      <mx:PLV Mode="0" OnePage="0" WScale="0"/>
    </ext>
  </extLst>
</worksheet>
</file>

<file path=xl/worksheets/sheet17.xml><?xml version="1.0" encoding="utf-8"?>
<worksheet xmlns="http://schemas.openxmlformats.org/spreadsheetml/2006/main" xmlns:r="http://schemas.openxmlformats.org/officeDocument/2006/relationships">
  <dimension ref="B2:K43"/>
  <sheetViews>
    <sheetView topLeftCell="B1" workbookViewId="0">
      <selection activeCell="B39" sqref="B39"/>
    </sheetView>
  </sheetViews>
  <sheetFormatPr defaultColWidth="8.85546875" defaultRowHeight="15"/>
  <cols>
    <col min="2" max="2" width="30" customWidth="1"/>
    <col min="3" max="3" width="12.42578125" bestFit="1" customWidth="1"/>
    <col min="4" max="4" width="10.85546875" customWidth="1"/>
    <col min="5" max="5" width="9.85546875" bestFit="1" customWidth="1"/>
    <col min="7" max="7" width="32.85546875" bestFit="1" customWidth="1"/>
    <col min="8" max="8" width="8.85546875" bestFit="1" customWidth="1"/>
    <col min="9" max="9" width="8.28515625" bestFit="1" customWidth="1"/>
    <col min="10" max="10" width="12.7109375" bestFit="1" customWidth="1"/>
    <col min="11" max="11" width="9.85546875" bestFit="1" customWidth="1"/>
  </cols>
  <sheetData>
    <row r="2" spans="2:11">
      <c r="B2" s="279" t="s">
        <v>137</v>
      </c>
      <c r="C2" s="363" t="s">
        <v>136</v>
      </c>
      <c r="D2" s="364"/>
      <c r="E2" s="365"/>
      <c r="G2" s="279"/>
      <c r="H2" s="363" t="s">
        <v>138</v>
      </c>
      <c r="I2" s="364"/>
      <c r="J2" s="364"/>
      <c r="K2" s="365"/>
    </row>
    <row r="3" spans="2:11">
      <c r="B3" s="292" t="s">
        <v>139</v>
      </c>
      <c r="C3" s="285" t="s">
        <v>140</v>
      </c>
      <c r="D3" s="287" t="s">
        <v>141</v>
      </c>
      <c r="E3" s="286" t="s">
        <v>142</v>
      </c>
      <c r="F3" t="s">
        <v>0</v>
      </c>
      <c r="G3" s="280" t="s">
        <v>139</v>
      </c>
      <c r="H3" s="285" t="s">
        <v>143</v>
      </c>
      <c r="I3" s="287" t="s">
        <v>140</v>
      </c>
      <c r="J3" s="287" t="s">
        <v>144</v>
      </c>
      <c r="K3" s="286" t="s">
        <v>142</v>
      </c>
    </row>
    <row r="4" spans="2:11">
      <c r="B4" s="280"/>
      <c r="C4" s="282" t="s">
        <v>145</v>
      </c>
      <c r="D4" s="288" t="s">
        <v>146</v>
      </c>
      <c r="E4" s="283" t="s">
        <v>147</v>
      </c>
      <c r="F4" t="s">
        <v>0</v>
      </c>
      <c r="G4" s="280"/>
      <c r="H4" s="282" t="s">
        <v>148</v>
      </c>
      <c r="I4" s="288" t="s">
        <v>145</v>
      </c>
      <c r="J4" s="288" t="s">
        <v>146</v>
      </c>
      <c r="K4" s="283" t="s">
        <v>147</v>
      </c>
    </row>
    <row r="5" spans="2:11">
      <c r="B5" s="281"/>
      <c r="C5" s="124" t="s">
        <v>149</v>
      </c>
      <c r="D5" s="289" t="s">
        <v>150</v>
      </c>
      <c r="E5" s="284" t="s">
        <v>151</v>
      </c>
      <c r="F5" t="s">
        <v>0</v>
      </c>
      <c r="G5" s="280"/>
      <c r="H5" s="282" t="s">
        <v>32</v>
      </c>
      <c r="I5" s="288" t="s">
        <v>149</v>
      </c>
      <c r="J5" s="288" t="s">
        <v>152</v>
      </c>
      <c r="K5" s="283" t="s">
        <v>153</v>
      </c>
    </row>
    <row r="6" spans="2:11">
      <c r="B6" s="366" t="s">
        <v>154</v>
      </c>
      <c r="C6" s="367"/>
      <c r="D6" s="367"/>
      <c r="E6" s="368"/>
      <c r="G6" s="303"/>
      <c r="H6" s="304"/>
      <c r="I6" s="304"/>
      <c r="J6" s="304"/>
      <c r="K6" s="305"/>
    </row>
    <row r="7" spans="2:11">
      <c r="B7" s="130" t="s">
        <v>155</v>
      </c>
      <c r="C7" s="130">
        <v>2700</v>
      </c>
      <c r="D7" s="290">
        <v>0.90200000000000002</v>
      </c>
      <c r="E7" s="291">
        <v>26.98</v>
      </c>
      <c r="F7" t="s">
        <v>0</v>
      </c>
      <c r="G7" s="281" t="s">
        <v>156</v>
      </c>
      <c r="H7" s="281">
        <v>25</v>
      </c>
      <c r="I7" s="281">
        <v>602</v>
      </c>
      <c r="J7" s="281">
        <v>4.8</v>
      </c>
      <c r="K7" s="281">
        <v>17.03</v>
      </c>
    </row>
    <row r="8" spans="2:11">
      <c r="B8" s="130" t="s">
        <v>157</v>
      </c>
      <c r="C8" s="130">
        <v>8280</v>
      </c>
      <c r="D8" s="290">
        <v>0.4</v>
      </c>
      <c r="E8" s="291">
        <v>50.12</v>
      </c>
      <c r="F8" t="s">
        <v>0</v>
      </c>
      <c r="G8" s="130" t="s">
        <v>158</v>
      </c>
      <c r="H8" s="130">
        <v>-185.6</v>
      </c>
      <c r="I8" s="130">
        <v>1.3939999999999999</v>
      </c>
      <c r="J8" s="130">
        <v>1.1399999999999999</v>
      </c>
      <c r="K8" s="130">
        <v>39.950000000000003</v>
      </c>
    </row>
    <row r="9" spans="2:11">
      <c r="B9" s="130" t="s">
        <v>160</v>
      </c>
      <c r="C9" s="130">
        <v>8310</v>
      </c>
      <c r="D9" s="290">
        <v>0.4</v>
      </c>
      <c r="E9" s="291">
        <v>64.290000000000006</v>
      </c>
      <c r="F9" t="s">
        <v>0</v>
      </c>
      <c r="G9" s="130" t="s">
        <v>159</v>
      </c>
      <c r="H9" s="130">
        <v>20</v>
      </c>
      <c r="I9" s="130">
        <v>879</v>
      </c>
      <c r="J9" s="130">
        <v>1.72</v>
      </c>
      <c r="K9" s="130">
        <v>78.11</v>
      </c>
    </row>
    <row r="10" spans="2:11">
      <c r="B10" s="130" t="s">
        <v>162</v>
      </c>
      <c r="C10" s="130">
        <v>8900</v>
      </c>
      <c r="D10" s="290">
        <v>0.38600000000000001</v>
      </c>
      <c r="E10" s="291">
        <v>63.55</v>
      </c>
      <c r="F10" t="s">
        <v>0</v>
      </c>
      <c r="G10" s="130" t="s">
        <v>161</v>
      </c>
      <c r="H10" s="130">
        <v>20</v>
      </c>
      <c r="I10" s="130">
        <v>1150</v>
      </c>
      <c r="J10" s="130">
        <v>3.11</v>
      </c>
      <c r="K10" s="130">
        <v>26.1</v>
      </c>
    </row>
    <row r="11" spans="2:11">
      <c r="B11" s="130" t="s">
        <v>163</v>
      </c>
      <c r="C11" s="130">
        <v>7840</v>
      </c>
      <c r="D11" s="290">
        <v>0.45</v>
      </c>
      <c r="E11" s="291">
        <v>55.85</v>
      </c>
      <c r="F11" t="s">
        <v>0</v>
      </c>
      <c r="G11" s="130" t="s">
        <v>164</v>
      </c>
      <c r="H11" s="130">
        <v>-0.5</v>
      </c>
      <c r="I11" s="130">
        <v>601</v>
      </c>
      <c r="J11" s="130">
        <v>2.31</v>
      </c>
      <c r="K11" s="130">
        <v>58.12</v>
      </c>
    </row>
    <row r="12" spans="2:11">
      <c r="B12" s="130" t="s">
        <v>165</v>
      </c>
      <c r="C12" s="130">
        <v>11310</v>
      </c>
      <c r="D12" s="290">
        <v>0.128</v>
      </c>
      <c r="E12" s="291">
        <v>207.2</v>
      </c>
      <c r="F12" t="s">
        <v>0</v>
      </c>
      <c r="G12" s="130" t="s">
        <v>166</v>
      </c>
      <c r="H12" s="130">
        <v>0</v>
      </c>
      <c r="I12" s="130">
        <v>298</v>
      </c>
      <c r="J12" s="130">
        <v>0.59</v>
      </c>
      <c r="K12" s="130">
        <v>44.01</v>
      </c>
    </row>
    <row r="13" spans="2:11">
      <c r="B13" s="130" t="s">
        <v>167</v>
      </c>
      <c r="C13" s="130">
        <v>1730</v>
      </c>
      <c r="D13" s="290">
        <v>1</v>
      </c>
      <c r="E13" s="291">
        <v>24.31</v>
      </c>
      <c r="F13" t="s">
        <v>0</v>
      </c>
      <c r="G13" s="130" t="s">
        <v>168</v>
      </c>
      <c r="H13" s="130">
        <v>25</v>
      </c>
      <c r="I13" s="130">
        <v>783</v>
      </c>
      <c r="J13" s="130">
        <v>2.46</v>
      </c>
      <c r="K13" s="130">
        <v>46.07</v>
      </c>
    </row>
    <row r="14" spans="2:11">
      <c r="B14" s="130" t="s">
        <v>169</v>
      </c>
      <c r="C14" s="130">
        <v>8890</v>
      </c>
      <c r="D14" s="290">
        <v>0.44</v>
      </c>
      <c r="E14" s="291">
        <v>58.69</v>
      </c>
      <c r="F14" t="s">
        <v>0</v>
      </c>
      <c r="G14" s="130" t="s">
        <v>170</v>
      </c>
      <c r="H14" s="130">
        <v>20</v>
      </c>
      <c r="I14" s="130">
        <v>789</v>
      </c>
      <c r="J14" s="130">
        <v>2.84</v>
      </c>
      <c r="K14" s="130">
        <v>46.07</v>
      </c>
    </row>
    <row r="15" spans="2:11">
      <c r="B15" s="130" t="s">
        <v>171</v>
      </c>
      <c r="C15" s="130">
        <v>10470</v>
      </c>
      <c r="D15" s="290">
        <v>0.23499999999999999</v>
      </c>
      <c r="E15" s="291">
        <v>107.87</v>
      </c>
      <c r="F15" t="s">
        <v>0</v>
      </c>
      <c r="G15" s="130" t="s">
        <v>172</v>
      </c>
      <c r="H15" s="130">
        <v>20</v>
      </c>
      <c r="I15" s="130">
        <v>1109</v>
      </c>
      <c r="J15" s="130">
        <v>2.84</v>
      </c>
      <c r="K15" s="130">
        <v>62.07</v>
      </c>
    </row>
    <row r="16" spans="2:11">
      <c r="B16" s="130" t="s">
        <v>173</v>
      </c>
      <c r="C16" s="130">
        <v>7830</v>
      </c>
      <c r="D16" s="290">
        <v>0.5</v>
      </c>
      <c r="E16" s="291">
        <v>55.71</v>
      </c>
      <c r="F16" t="s">
        <v>0</v>
      </c>
      <c r="G16" s="130" t="s">
        <v>174</v>
      </c>
      <c r="H16" s="130">
        <v>20</v>
      </c>
      <c r="I16" s="130">
        <v>1261</v>
      </c>
      <c r="J16" s="130">
        <v>2.3199999999999998</v>
      </c>
      <c r="K16" s="130">
        <v>92.09</v>
      </c>
    </row>
    <row r="17" spans="2:11">
      <c r="B17" s="130" t="s">
        <v>175</v>
      </c>
      <c r="C17" s="130">
        <v>19400</v>
      </c>
      <c r="D17" s="290">
        <v>0.13</v>
      </c>
      <c r="E17" s="291">
        <v>183.85</v>
      </c>
      <c r="F17" t="s">
        <v>0</v>
      </c>
      <c r="G17" s="130" t="s">
        <v>176</v>
      </c>
      <c r="H17" s="130">
        <v>-268.89999999999998</v>
      </c>
      <c r="I17" s="130">
        <v>146</v>
      </c>
      <c r="J17" s="130">
        <v>22.8</v>
      </c>
      <c r="K17" s="130">
        <v>4</v>
      </c>
    </row>
    <row r="18" spans="2:11">
      <c r="B18" s="366" t="s">
        <v>177</v>
      </c>
      <c r="C18" s="367"/>
      <c r="D18" s="367"/>
      <c r="E18" s="368"/>
      <c r="F18" t="s">
        <v>0</v>
      </c>
      <c r="G18" s="130" t="s">
        <v>178</v>
      </c>
      <c r="H18" s="130">
        <v>-252.8</v>
      </c>
      <c r="I18" s="130">
        <v>71</v>
      </c>
      <c r="J18" s="130">
        <v>10</v>
      </c>
      <c r="K18" s="130">
        <v>2.02</v>
      </c>
    </row>
    <row r="19" spans="2:11">
      <c r="B19" s="130" t="s">
        <v>179</v>
      </c>
      <c r="C19" s="130">
        <v>2110</v>
      </c>
      <c r="D19" s="130">
        <v>0.92</v>
      </c>
      <c r="E19" s="130">
        <v>200</v>
      </c>
      <c r="G19" s="130" t="s">
        <v>180</v>
      </c>
      <c r="H19" s="130">
        <v>-11.7</v>
      </c>
      <c r="I19" s="130">
        <v>594</v>
      </c>
      <c r="J19" s="130">
        <v>2.2799999999999998</v>
      </c>
      <c r="K19" s="130">
        <v>58.12</v>
      </c>
    </row>
    <row r="20" spans="2:11">
      <c r="B20" s="130" t="s">
        <v>181</v>
      </c>
      <c r="C20" s="130">
        <v>1922</v>
      </c>
      <c r="D20" s="130">
        <v>0.79</v>
      </c>
      <c r="E20" s="130">
        <v>59.49</v>
      </c>
      <c r="F20" t="s">
        <v>0</v>
      </c>
      <c r="G20" s="130" t="s">
        <v>182</v>
      </c>
      <c r="H20" s="130">
        <v>20</v>
      </c>
      <c r="I20" s="130">
        <v>820</v>
      </c>
      <c r="J20" s="130">
        <v>2</v>
      </c>
      <c r="K20" s="130">
        <v>170.34</v>
      </c>
    </row>
    <row r="21" spans="2:11">
      <c r="B21" s="130" t="s">
        <v>183</v>
      </c>
      <c r="C21" s="130">
        <v>2300</v>
      </c>
      <c r="D21" s="130">
        <v>0.96</v>
      </c>
      <c r="E21" s="130">
        <v>78.959999999999994</v>
      </c>
      <c r="F21" t="s">
        <v>0</v>
      </c>
      <c r="G21" s="130" t="s">
        <v>184</v>
      </c>
      <c r="H21" s="130">
        <v>25</v>
      </c>
      <c r="I21" s="130">
        <v>13560</v>
      </c>
      <c r="J21" s="130">
        <v>0.13900000000000001</v>
      </c>
      <c r="K21" s="130">
        <v>200.59</v>
      </c>
    </row>
    <row r="22" spans="2:11">
      <c r="B22" s="130" t="s">
        <v>185</v>
      </c>
      <c r="C22" s="130">
        <v>2300</v>
      </c>
      <c r="D22" s="130">
        <v>0.65300000000000002</v>
      </c>
      <c r="E22" s="130">
        <v>270.10000000000002</v>
      </c>
      <c r="F22" t="s">
        <v>0</v>
      </c>
      <c r="G22" s="279" t="s">
        <v>186</v>
      </c>
      <c r="H22" s="294">
        <v>-161.5</v>
      </c>
      <c r="I22" s="279">
        <v>423</v>
      </c>
      <c r="J22" s="279">
        <v>3.49</v>
      </c>
      <c r="K22" s="296">
        <v>16.04</v>
      </c>
    </row>
    <row r="23" spans="2:11">
      <c r="B23" s="130" t="s">
        <v>187</v>
      </c>
      <c r="C23" s="130">
        <v>1000</v>
      </c>
      <c r="D23" s="130">
        <v>0.92</v>
      </c>
      <c r="E23" s="130">
        <v>258.16000000000003</v>
      </c>
      <c r="F23" t="s">
        <v>0</v>
      </c>
      <c r="G23" s="281" t="s">
        <v>0</v>
      </c>
      <c r="H23" s="300">
        <v>-100</v>
      </c>
      <c r="I23" s="281">
        <v>301</v>
      </c>
      <c r="J23" s="281">
        <v>5.79</v>
      </c>
      <c r="K23" s="302">
        <v>16.04</v>
      </c>
    </row>
    <row r="24" spans="2:11">
      <c r="B24" s="130" t="s">
        <v>188</v>
      </c>
      <c r="C24" s="130">
        <v>2420</v>
      </c>
      <c r="D24" s="130">
        <v>0.61599999999999999</v>
      </c>
      <c r="E24" s="130">
        <v>12.01</v>
      </c>
      <c r="F24" t="s">
        <v>0</v>
      </c>
      <c r="G24" s="130" t="s">
        <v>189</v>
      </c>
      <c r="H24" s="130">
        <v>25</v>
      </c>
      <c r="I24" s="130">
        <v>787</v>
      </c>
      <c r="J24" s="130">
        <v>2.5499999999999998</v>
      </c>
      <c r="K24" s="130">
        <v>32.04</v>
      </c>
    </row>
    <row r="25" spans="2:11">
      <c r="B25" s="130" t="s">
        <v>190</v>
      </c>
      <c r="C25" s="130">
        <v>2700</v>
      </c>
      <c r="D25" s="130">
        <v>0.8</v>
      </c>
      <c r="E25" s="130">
        <v>60.08</v>
      </c>
      <c r="F25" t="s">
        <v>0</v>
      </c>
      <c r="G25" s="294" t="s">
        <v>191</v>
      </c>
      <c r="H25" s="279">
        <v>-195.8</v>
      </c>
      <c r="I25" s="295">
        <v>809</v>
      </c>
      <c r="J25" s="279">
        <v>2.06</v>
      </c>
      <c r="K25" s="296">
        <v>28.01</v>
      </c>
    </row>
    <row r="26" spans="2:11">
      <c r="B26" s="130" t="s">
        <v>192</v>
      </c>
      <c r="C26" s="130">
        <v>2230</v>
      </c>
      <c r="D26" s="130">
        <v>0.84</v>
      </c>
      <c r="E26" s="130">
        <v>62.86</v>
      </c>
      <c r="F26" t="s">
        <v>0</v>
      </c>
      <c r="G26" s="300" t="s">
        <v>0</v>
      </c>
      <c r="H26" s="281">
        <v>-160</v>
      </c>
      <c r="I26" s="301">
        <v>596</v>
      </c>
      <c r="J26" s="281">
        <v>2.97</v>
      </c>
      <c r="K26" s="302">
        <v>28.01</v>
      </c>
    </row>
    <row r="27" spans="2:11">
      <c r="B27" s="130" t="s">
        <v>211</v>
      </c>
      <c r="C27" s="130">
        <v>2500</v>
      </c>
      <c r="D27" s="130">
        <v>0.71099999999999997</v>
      </c>
      <c r="E27" s="130"/>
      <c r="F27" t="s">
        <v>0</v>
      </c>
      <c r="G27" s="130" t="s">
        <v>193</v>
      </c>
      <c r="H27" s="130">
        <v>20</v>
      </c>
      <c r="I27" s="130">
        <v>703</v>
      </c>
      <c r="J27" s="130">
        <v>2.1</v>
      </c>
      <c r="K27" s="130">
        <v>114.23</v>
      </c>
    </row>
    <row r="28" spans="2:11">
      <c r="B28" s="130" t="s">
        <v>212</v>
      </c>
      <c r="C28" s="130">
        <v>2700</v>
      </c>
      <c r="D28" s="130">
        <v>1.0169999999999999</v>
      </c>
      <c r="E28" s="130">
        <v>62.44</v>
      </c>
      <c r="F28" t="s">
        <v>0</v>
      </c>
      <c r="G28" s="130" t="s">
        <v>195</v>
      </c>
      <c r="H28" s="130">
        <v>25</v>
      </c>
      <c r="I28" s="130">
        <v>910</v>
      </c>
      <c r="J28" s="130">
        <v>1.8</v>
      </c>
      <c r="K28" s="130">
        <v>114.23</v>
      </c>
    </row>
    <row r="29" spans="2:11">
      <c r="B29" s="130" t="s">
        <v>194</v>
      </c>
      <c r="C29" s="130">
        <v>800</v>
      </c>
      <c r="D29" s="293">
        <v>1.0900000000000001</v>
      </c>
      <c r="E29" s="130">
        <v>172.17</v>
      </c>
      <c r="F29" t="s">
        <v>0</v>
      </c>
      <c r="G29" s="130" t="s">
        <v>197</v>
      </c>
      <c r="H29" s="130">
        <v>-183</v>
      </c>
      <c r="I29" s="130">
        <v>1141</v>
      </c>
      <c r="J29" s="130">
        <v>1.71</v>
      </c>
      <c r="K29" s="130">
        <v>32</v>
      </c>
    </row>
    <row r="30" spans="2:11">
      <c r="B30" s="130" t="s">
        <v>196</v>
      </c>
      <c r="C30" s="130">
        <v>921</v>
      </c>
      <c r="D30" s="293">
        <v>2.11</v>
      </c>
      <c r="E30" s="130">
        <v>18.02</v>
      </c>
      <c r="F30" t="s">
        <v>0</v>
      </c>
      <c r="G30" s="130" t="s">
        <v>199</v>
      </c>
      <c r="H30" s="130">
        <v>20</v>
      </c>
      <c r="I30" s="130">
        <v>640</v>
      </c>
      <c r="J30" s="130">
        <v>2</v>
      </c>
      <c r="K30" s="130">
        <v>95</v>
      </c>
    </row>
    <row r="31" spans="2:11">
      <c r="B31" s="130" t="s">
        <v>198</v>
      </c>
      <c r="C31" s="130">
        <v>1650</v>
      </c>
      <c r="D31" s="293">
        <v>0.90900000000000003</v>
      </c>
      <c r="E31" s="130">
        <v>100.09</v>
      </c>
      <c r="F31" t="s">
        <v>0</v>
      </c>
      <c r="G31" s="294" t="s">
        <v>201</v>
      </c>
      <c r="H31" s="279">
        <v>-42.1</v>
      </c>
      <c r="I31" s="295">
        <v>581</v>
      </c>
      <c r="J31" s="279">
        <v>2.25</v>
      </c>
      <c r="K31" s="296">
        <v>44.1</v>
      </c>
    </row>
    <row r="32" spans="2:11">
      <c r="B32" s="130" t="s">
        <v>200</v>
      </c>
      <c r="C32" s="130">
        <v>2600</v>
      </c>
      <c r="D32" s="293">
        <v>0.88</v>
      </c>
      <c r="E32" s="130">
        <v>100.09</v>
      </c>
      <c r="F32" t="s">
        <v>0</v>
      </c>
      <c r="G32" s="297" t="s">
        <v>0</v>
      </c>
      <c r="H32" s="280">
        <v>0</v>
      </c>
      <c r="I32" s="298">
        <v>529</v>
      </c>
      <c r="J32" s="280">
        <v>2.5299999999999998</v>
      </c>
      <c r="K32" s="299">
        <v>44</v>
      </c>
    </row>
    <row r="33" spans="2:11">
      <c r="B33" s="130" t="s">
        <v>202</v>
      </c>
      <c r="C33" s="130">
        <v>545</v>
      </c>
      <c r="D33" s="293">
        <v>1.21</v>
      </c>
      <c r="E33" s="130">
        <v>162.13999999999999</v>
      </c>
      <c r="F33" t="s">
        <v>0</v>
      </c>
      <c r="G33" s="300" t="s">
        <v>0</v>
      </c>
      <c r="H33" s="281">
        <v>50</v>
      </c>
      <c r="I33" s="301">
        <v>449</v>
      </c>
      <c r="J33" s="281">
        <v>3.13</v>
      </c>
      <c r="K33" s="302">
        <v>44</v>
      </c>
    </row>
    <row r="34" spans="2:11">
      <c r="B34" s="130" t="s">
        <v>203</v>
      </c>
      <c r="C34" s="130">
        <v>1100</v>
      </c>
      <c r="D34" s="293">
        <v>1.84</v>
      </c>
      <c r="E34" s="130">
        <v>68.12</v>
      </c>
      <c r="F34" t="s">
        <v>0</v>
      </c>
      <c r="G34" s="294" t="s">
        <v>205</v>
      </c>
      <c r="H34" s="279">
        <v>-50</v>
      </c>
      <c r="I34" s="295">
        <v>1443</v>
      </c>
      <c r="J34" s="279">
        <v>1.23</v>
      </c>
      <c r="K34" s="296">
        <v>102.03</v>
      </c>
    </row>
    <row r="35" spans="2:11">
      <c r="B35" s="130" t="s">
        <v>204</v>
      </c>
      <c r="C35" s="130">
        <v>1150</v>
      </c>
      <c r="D35" s="293">
        <v>2.0089999999999999</v>
      </c>
      <c r="E35" s="130">
        <v>68.12</v>
      </c>
      <c r="F35" t="s">
        <v>0</v>
      </c>
      <c r="G35" s="297" t="s">
        <v>0</v>
      </c>
      <c r="H35" s="280">
        <v>-26.1</v>
      </c>
      <c r="I35" s="298">
        <v>1374</v>
      </c>
      <c r="J35" s="280">
        <v>1.27</v>
      </c>
      <c r="K35" s="299">
        <v>102.03</v>
      </c>
    </row>
    <row r="36" spans="2:11">
      <c r="B36" s="130" t="s">
        <v>206</v>
      </c>
      <c r="C36" s="130">
        <v>1520</v>
      </c>
      <c r="D36" s="293">
        <v>0.8</v>
      </c>
      <c r="E36" s="130">
        <v>60.08</v>
      </c>
      <c r="F36" t="s">
        <v>0</v>
      </c>
      <c r="G36" s="297" t="s">
        <v>0</v>
      </c>
      <c r="H36" s="280">
        <v>0</v>
      </c>
      <c r="I36" s="298">
        <v>1294</v>
      </c>
      <c r="J36" s="280">
        <v>1.34</v>
      </c>
      <c r="K36" s="299">
        <v>102.03</v>
      </c>
    </row>
    <row r="37" spans="2:11">
      <c r="B37" s="130" t="s">
        <v>207</v>
      </c>
      <c r="C37" s="130">
        <v>1500</v>
      </c>
      <c r="D37" s="293">
        <v>0.8</v>
      </c>
      <c r="E37" s="130">
        <v>66.42</v>
      </c>
      <c r="F37" t="s">
        <v>0</v>
      </c>
      <c r="G37" s="300" t="s">
        <v>0</v>
      </c>
      <c r="H37" s="281">
        <v>25</v>
      </c>
      <c r="I37" s="301">
        <v>1206</v>
      </c>
      <c r="J37" s="281">
        <v>1.42</v>
      </c>
      <c r="K37" s="302">
        <v>102.03</v>
      </c>
    </row>
    <row r="38" spans="2:11">
      <c r="B38" s="130" t="s">
        <v>208</v>
      </c>
      <c r="C38" s="130">
        <v>721</v>
      </c>
      <c r="D38" s="293">
        <v>1.26</v>
      </c>
      <c r="E38" s="130">
        <v>162.13999999999999</v>
      </c>
      <c r="F38" t="s">
        <v>0</v>
      </c>
      <c r="G38" s="294" t="s">
        <v>210</v>
      </c>
      <c r="H38" s="279">
        <v>0</v>
      </c>
      <c r="I38" s="295">
        <v>1000</v>
      </c>
      <c r="J38" s="279">
        <v>4.2300000000000004</v>
      </c>
      <c r="K38" s="296">
        <v>18.02</v>
      </c>
    </row>
    <row r="39" spans="2:11">
      <c r="B39" s="130" t="s">
        <v>209</v>
      </c>
      <c r="C39" s="130">
        <v>513</v>
      </c>
      <c r="D39" s="293">
        <v>1.38</v>
      </c>
      <c r="E39" s="130">
        <v>162.13999999999999</v>
      </c>
      <c r="F39" t="s">
        <v>0</v>
      </c>
      <c r="G39" s="297" t="s">
        <v>0</v>
      </c>
      <c r="H39" s="280">
        <v>25</v>
      </c>
      <c r="I39" s="298">
        <v>997</v>
      </c>
      <c r="J39" s="280">
        <v>4.18</v>
      </c>
      <c r="K39" s="299">
        <v>18.02</v>
      </c>
    </row>
    <row r="40" spans="2:11">
      <c r="F40" t="s">
        <v>0</v>
      </c>
      <c r="G40" s="297" t="s">
        <v>0</v>
      </c>
      <c r="H40" s="280">
        <v>50</v>
      </c>
      <c r="I40" s="298">
        <v>988</v>
      </c>
      <c r="J40" s="280">
        <v>4.18</v>
      </c>
      <c r="K40" s="299">
        <v>18.02</v>
      </c>
    </row>
    <row r="41" spans="2:11">
      <c r="F41" t="s">
        <v>0</v>
      </c>
      <c r="G41" s="297"/>
      <c r="H41" s="280">
        <v>75</v>
      </c>
      <c r="I41" s="298">
        <v>975</v>
      </c>
      <c r="J41" s="280">
        <v>4.1900000000000004</v>
      </c>
      <c r="K41" s="299">
        <v>18.02</v>
      </c>
    </row>
    <row r="42" spans="2:11">
      <c r="C42" t="s">
        <v>0</v>
      </c>
      <c r="D42" t="s">
        <v>0</v>
      </c>
      <c r="G42" s="300"/>
      <c r="H42" s="281">
        <v>100</v>
      </c>
      <c r="I42" s="301">
        <v>958</v>
      </c>
      <c r="J42" s="281">
        <v>4.22</v>
      </c>
      <c r="K42" s="302">
        <v>18.02</v>
      </c>
    </row>
    <row r="43" spans="2:11">
      <c r="D43" t="s">
        <v>0</v>
      </c>
      <c r="E43" t="s">
        <v>0</v>
      </c>
    </row>
  </sheetData>
  <mergeCells count="4">
    <mergeCell ref="C2:E2"/>
    <mergeCell ref="B6:E6"/>
    <mergeCell ref="B18:E18"/>
    <mergeCell ref="H2:K2"/>
  </mergeCells>
  <pageMargins left="0.7" right="0.7" top="0.75" bottom="0.75" header="0.3" footer="0.3"/>
  <pageSetup paperSize="9" orientation="portrait" horizontalDpi="300" verticalDpi="300"/>
  <extLst>
    <ext xmlns:mx="http://schemas.microsoft.com/office/mac/excel/2008/main" uri="{64002731-A6B0-56B0-2670-7721B7C09600}">
      <mx:PLV Mode="0" OnePage="0" WScale="0"/>
    </ext>
  </extLst>
</worksheet>
</file>

<file path=xl/worksheets/sheet18.xml><?xml version="1.0" encoding="utf-8"?>
<worksheet xmlns="http://schemas.openxmlformats.org/spreadsheetml/2006/main" xmlns:r="http://schemas.openxmlformats.org/officeDocument/2006/relationships">
  <dimension ref="B1:L20"/>
  <sheetViews>
    <sheetView topLeftCell="B1" workbookViewId="0">
      <selection activeCell="E8" sqref="E8"/>
    </sheetView>
  </sheetViews>
  <sheetFormatPr defaultColWidth="8.85546875" defaultRowHeight="15"/>
  <cols>
    <col min="3" max="3" width="17.42578125" bestFit="1" customWidth="1"/>
    <col min="4" max="4" width="9.140625" bestFit="1" customWidth="1"/>
    <col min="5" max="5" width="11.85546875" bestFit="1" customWidth="1"/>
    <col min="6" max="6" width="13.140625" bestFit="1" customWidth="1"/>
    <col min="7" max="7" width="15.42578125" bestFit="1" customWidth="1"/>
    <col min="8" max="8" width="14.42578125" bestFit="1" customWidth="1"/>
    <col min="9" max="9" width="10.28515625" bestFit="1" customWidth="1"/>
  </cols>
  <sheetData>
    <row r="1" spans="2:12">
      <c r="C1" s="369" t="s">
        <v>251</v>
      </c>
      <c r="D1" s="369"/>
      <c r="E1" s="369"/>
      <c r="F1" s="369"/>
      <c r="G1" s="369"/>
      <c r="H1" s="369"/>
      <c r="I1" s="369"/>
    </row>
    <row r="2" spans="2:12">
      <c r="C2" s="162" t="s">
        <v>245</v>
      </c>
      <c r="D2" s="88" t="s">
        <v>213</v>
      </c>
      <c r="E2" s="307" t="s">
        <v>214</v>
      </c>
      <c r="F2" s="88" t="s">
        <v>215</v>
      </c>
      <c r="G2" s="307" t="s">
        <v>247</v>
      </c>
      <c r="H2" s="88" t="s">
        <v>248</v>
      </c>
      <c r="I2" s="159" t="s">
        <v>247</v>
      </c>
      <c r="J2" s="1" t="s">
        <v>82</v>
      </c>
    </row>
    <row r="3" spans="2:12" ht="17.25" customHeight="1">
      <c r="B3" s="1"/>
      <c r="C3" s="308" t="s">
        <v>252</v>
      </c>
      <c r="D3" s="309"/>
      <c r="E3" s="62"/>
      <c r="F3" s="309"/>
      <c r="G3" s="62" t="s">
        <v>246</v>
      </c>
      <c r="H3" s="309" t="s">
        <v>249</v>
      </c>
      <c r="I3" s="115" t="s">
        <v>250</v>
      </c>
    </row>
    <row r="4" spans="2:12">
      <c r="B4" s="1"/>
      <c r="C4" s="310"/>
      <c r="D4" s="311"/>
      <c r="E4" s="312" t="s">
        <v>216</v>
      </c>
      <c r="F4" s="311" t="s">
        <v>217</v>
      </c>
      <c r="G4" s="312" t="s">
        <v>218</v>
      </c>
      <c r="H4" s="311" t="s">
        <v>219</v>
      </c>
      <c r="I4" s="313" t="s">
        <v>220</v>
      </c>
    </row>
    <row r="5" spans="2:12">
      <c r="B5" s="1"/>
      <c r="C5" s="130" t="s">
        <v>221</v>
      </c>
      <c r="D5" s="281" t="s">
        <v>222</v>
      </c>
      <c r="E5" s="306">
        <v>28.97</v>
      </c>
      <c r="F5" s="215">
        <v>0.28699999999999998</v>
      </c>
      <c r="G5" s="15">
        <v>1.0049999999999999</v>
      </c>
      <c r="H5" s="15">
        <v>0.71799999999999997</v>
      </c>
      <c r="I5" s="306">
        <v>1.4</v>
      </c>
      <c r="J5" s="1"/>
      <c r="K5" s="1"/>
      <c r="L5" s="1"/>
    </row>
    <row r="6" spans="2:12">
      <c r="C6" s="130" t="s">
        <v>158</v>
      </c>
      <c r="D6" s="130" t="s">
        <v>223</v>
      </c>
      <c r="E6" s="306">
        <v>39.948</v>
      </c>
      <c r="F6" s="16">
        <v>0.20810000000000001</v>
      </c>
      <c r="G6" s="15">
        <v>0.52029999999999998</v>
      </c>
      <c r="H6" s="15">
        <v>0.31219999999999998</v>
      </c>
      <c r="I6" s="306">
        <v>1.667</v>
      </c>
    </row>
    <row r="7" spans="2:12">
      <c r="C7" s="130" t="s">
        <v>224</v>
      </c>
      <c r="D7" s="130" t="s">
        <v>225</v>
      </c>
      <c r="E7" s="306">
        <v>58.124000000000002</v>
      </c>
      <c r="F7" s="16">
        <v>0.14330000000000001</v>
      </c>
      <c r="G7" s="15">
        <v>1.7163999999999999</v>
      </c>
      <c r="H7" s="15">
        <v>1.5733999999999999</v>
      </c>
      <c r="I7" s="306">
        <v>1.091</v>
      </c>
    </row>
    <row r="8" spans="2:12">
      <c r="C8" s="130" t="s">
        <v>226</v>
      </c>
      <c r="D8" s="130" t="s">
        <v>227</v>
      </c>
      <c r="E8" s="306">
        <v>44.01</v>
      </c>
      <c r="F8" s="16">
        <v>0.18890000000000001</v>
      </c>
      <c r="G8" s="15">
        <v>0.84599999999999997</v>
      </c>
      <c r="H8" s="15">
        <v>0.65700000000000003</v>
      </c>
      <c r="I8" s="306">
        <v>1.2889999999999999</v>
      </c>
    </row>
    <row r="9" spans="2:12">
      <c r="C9" s="130" t="s">
        <v>228</v>
      </c>
      <c r="D9" s="130" t="s">
        <v>229</v>
      </c>
      <c r="E9" s="306">
        <v>28.010999999999999</v>
      </c>
      <c r="F9" s="16">
        <v>0.29680000000000001</v>
      </c>
      <c r="G9" s="15">
        <v>1.04</v>
      </c>
      <c r="H9" s="15">
        <v>0.74399999999999999</v>
      </c>
      <c r="I9" s="306">
        <v>1.4</v>
      </c>
    </row>
    <row r="10" spans="2:12">
      <c r="C10" s="130" t="s">
        <v>230</v>
      </c>
      <c r="D10" s="130" t="s">
        <v>231</v>
      </c>
      <c r="E10" s="306">
        <v>30.07</v>
      </c>
      <c r="F10" s="16">
        <v>0.27650000000000002</v>
      </c>
      <c r="G10" s="15">
        <v>1.7662</v>
      </c>
      <c r="H10" s="15">
        <v>1.4897</v>
      </c>
      <c r="I10" s="306">
        <v>1.1859999999999999</v>
      </c>
    </row>
    <row r="11" spans="2:12">
      <c r="C11" s="130" t="s">
        <v>232</v>
      </c>
      <c r="D11" s="130" t="s">
        <v>233</v>
      </c>
      <c r="E11" s="306">
        <v>28.053999999999998</v>
      </c>
      <c r="F11" s="16">
        <v>0.2964</v>
      </c>
      <c r="G11" s="15">
        <v>1.5482</v>
      </c>
      <c r="H11" s="15">
        <v>1.2518</v>
      </c>
      <c r="I11" s="306">
        <v>1.2370000000000001</v>
      </c>
    </row>
    <row r="12" spans="2:12">
      <c r="C12" s="130" t="s">
        <v>176</v>
      </c>
      <c r="D12" s="130" t="s">
        <v>234</v>
      </c>
      <c r="E12" s="306">
        <v>4.0030000000000001</v>
      </c>
      <c r="F12" s="15">
        <v>2.0769000000000002</v>
      </c>
      <c r="G12" s="15">
        <v>5.1925999999999997</v>
      </c>
      <c r="H12" s="15">
        <v>3.1156000000000001</v>
      </c>
      <c r="I12" s="306">
        <v>1.667</v>
      </c>
    </row>
    <row r="13" spans="2:12">
      <c r="C13" s="130" t="s">
        <v>178</v>
      </c>
      <c r="D13" s="130" t="s">
        <v>235</v>
      </c>
      <c r="E13" s="306">
        <v>2.016</v>
      </c>
      <c r="F13" s="15">
        <v>4.1239999999999997</v>
      </c>
      <c r="G13" s="15">
        <v>1.4307000000000001</v>
      </c>
      <c r="H13" s="15">
        <v>1.0183</v>
      </c>
      <c r="I13" s="306">
        <v>1.405</v>
      </c>
    </row>
    <row r="14" spans="2:12">
      <c r="C14" s="130" t="s">
        <v>186</v>
      </c>
      <c r="D14" s="130" t="s">
        <v>236</v>
      </c>
      <c r="E14" s="306">
        <v>16.042999999999999</v>
      </c>
      <c r="F14" s="16">
        <v>0.51819999999999999</v>
      </c>
      <c r="G14" s="15">
        <v>2.2536999999999998</v>
      </c>
      <c r="H14" s="15">
        <v>1.7354000000000001</v>
      </c>
      <c r="I14" s="306">
        <v>1.2989999999999999</v>
      </c>
    </row>
    <row r="15" spans="2:12">
      <c r="C15" s="130" t="s">
        <v>237</v>
      </c>
      <c r="D15" s="130" t="s">
        <v>238</v>
      </c>
      <c r="E15" s="306">
        <v>20.183</v>
      </c>
      <c r="F15" s="16">
        <v>0.41189999999999999</v>
      </c>
      <c r="G15" s="15">
        <v>1.0299</v>
      </c>
      <c r="H15" s="15">
        <v>0.6179</v>
      </c>
      <c r="I15" s="306">
        <v>1.667</v>
      </c>
    </row>
    <row r="16" spans="2:12">
      <c r="C16" s="130" t="s">
        <v>191</v>
      </c>
      <c r="D16" s="130" t="s">
        <v>239</v>
      </c>
      <c r="E16" s="306">
        <v>28.013000000000002</v>
      </c>
      <c r="F16" s="16">
        <v>0.29680000000000001</v>
      </c>
      <c r="G16" s="15">
        <v>1.0389999999999999</v>
      </c>
      <c r="H16" s="15">
        <v>0.74299999999999999</v>
      </c>
      <c r="I16" s="306">
        <v>1.4</v>
      </c>
    </row>
    <row r="17" spans="3:9">
      <c r="C17" s="130" t="s">
        <v>193</v>
      </c>
      <c r="D17" s="130" t="s">
        <v>240</v>
      </c>
      <c r="E17" s="306">
        <v>114.23099999999999</v>
      </c>
      <c r="F17" s="16">
        <v>7.2900000000000006E-2</v>
      </c>
      <c r="G17" s="15">
        <v>1.7113</v>
      </c>
      <c r="H17" s="15">
        <v>1.6385000000000001</v>
      </c>
      <c r="I17" s="306">
        <v>1.044</v>
      </c>
    </row>
    <row r="18" spans="3:9">
      <c r="C18" s="130" t="s">
        <v>197</v>
      </c>
      <c r="D18" s="130" t="s">
        <v>241</v>
      </c>
      <c r="E18" s="306">
        <v>31.998999999999999</v>
      </c>
      <c r="F18" s="16">
        <v>0.25979999999999998</v>
      </c>
      <c r="G18" s="15">
        <v>0.91800000000000004</v>
      </c>
      <c r="H18" s="15">
        <v>0.65800000000000003</v>
      </c>
      <c r="I18" s="306">
        <v>1.395</v>
      </c>
    </row>
    <row r="19" spans="3:9">
      <c r="C19" s="130" t="s">
        <v>201</v>
      </c>
      <c r="D19" s="130" t="s">
        <v>242</v>
      </c>
      <c r="E19" s="306">
        <v>44.097000000000001</v>
      </c>
      <c r="F19" s="16">
        <v>0.1885</v>
      </c>
      <c r="G19" s="15">
        <v>1.6794</v>
      </c>
      <c r="H19" s="15">
        <v>1.4908999999999999</v>
      </c>
      <c r="I19" s="306">
        <v>1.1259999999999999</v>
      </c>
    </row>
    <row r="20" spans="3:9">
      <c r="C20" s="130" t="s">
        <v>243</v>
      </c>
      <c r="D20" s="130" t="s">
        <v>244</v>
      </c>
      <c r="E20" s="306">
        <v>18.015000000000001</v>
      </c>
      <c r="F20" s="16">
        <v>0.46150000000000002</v>
      </c>
      <c r="G20" s="15">
        <v>1.8723000000000001</v>
      </c>
      <c r="H20" s="15">
        <v>1.4108000000000001</v>
      </c>
      <c r="I20" s="306">
        <v>1.327</v>
      </c>
    </row>
  </sheetData>
  <mergeCells count="1">
    <mergeCell ref="C1:I1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9.xml><?xml version="1.0" encoding="utf-8"?>
<worksheet xmlns="http://schemas.openxmlformats.org/spreadsheetml/2006/main" xmlns:r="http://schemas.openxmlformats.org/officeDocument/2006/relationships">
  <dimension ref="A1:N32"/>
  <sheetViews>
    <sheetView tabSelected="1" workbookViewId="0">
      <selection activeCell="X19" sqref="X19"/>
    </sheetView>
  </sheetViews>
  <sheetFormatPr defaultColWidth="8.85546875" defaultRowHeight="15"/>
  <cols>
    <col min="2" max="2" width="18" bestFit="1" customWidth="1"/>
    <col min="5" max="5" width="7.42578125" bestFit="1" customWidth="1"/>
    <col min="6" max="6" width="6.42578125" bestFit="1" customWidth="1"/>
    <col min="7" max="7" width="8.28515625" bestFit="1" customWidth="1"/>
    <col min="8" max="8" width="5.42578125" bestFit="1" customWidth="1"/>
    <col min="9" max="9" width="8.28515625" bestFit="1" customWidth="1"/>
    <col min="10" max="10" width="5.42578125" bestFit="1" customWidth="1"/>
    <col min="11" max="11" width="15.28515625" style="1" bestFit="1" customWidth="1"/>
  </cols>
  <sheetData>
    <row r="1" spans="1:13">
      <c r="B1" s="128" t="s">
        <v>253</v>
      </c>
      <c r="C1" s="128"/>
    </row>
    <row r="2" spans="1:13">
      <c r="A2" t="s">
        <v>82</v>
      </c>
    </row>
    <row r="3" spans="1:13" ht="21.75">
      <c r="A3" t="s">
        <v>0</v>
      </c>
      <c r="B3" s="371" t="s">
        <v>559</v>
      </c>
      <c r="C3" s="372"/>
      <c r="D3" s="372"/>
      <c r="E3" s="372"/>
      <c r="F3" s="372"/>
      <c r="G3" s="372"/>
      <c r="H3" s="372"/>
      <c r="I3" s="372"/>
      <c r="J3" s="372"/>
      <c r="K3" s="373"/>
      <c r="L3" s="370" t="s">
        <v>256</v>
      </c>
      <c r="M3" s="370"/>
    </row>
    <row r="4" spans="1:13">
      <c r="A4" t="s">
        <v>0</v>
      </c>
      <c r="B4" s="317" t="s">
        <v>139</v>
      </c>
      <c r="C4" s="317" t="s">
        <v>254</v>
      </c>
      <c r="D4" s="12" t="s">
        <v>257</v>
      </c>
      <c r="E4" s="370" t="s">
        <v>258</v>
      </c>
      <c r="F4" s="370"/>
      <c r="G4" s="366" t="s">
        <v>259</v>
      </c>
      <c r="H4" s="368"/>
      <c r="I4" s="366" t="s">
        <v>260</v>
      </c>
      <c r="J4" s="368"/>
      <c r="K4" s="12" t="s">
        <v>255</v>
      </c>
      <c r="L4" s="12" t="s">
        <v>294</v>
      </c>
      <c r="M4" s="12" t="s">
        <v>295</v>
      </c>
    </row>
    <row r="5" spans="1:13" ht="17.25">
      <c r="A5" t="s">
        <v>0</v>
      </c>
      <c r="B5" s="130" t="s">
        <v>191</v>
      </c>
      <c r="C5" s="130" t="s">
        <v>239</v>
      </c>
      <c r="D5" s="306">
        <v>28.9</v>
      </c>
      <c r="E5" s="319">
        <v>-0.15709999999999999</v>
      </c>
      <c r="F5" s="305" t="s">
        <v>296</v>
      </c>
      <c r="G5" s="319">
        <v>0.80810000000000004</v>
      </c>
      <c r="H5" s="305" t="s">
        <v>297</v>
      </c>
      <c r="I5" s="319">
        <v>-2.8730000000000002</v>
      </c>
      <c r="J5" s="305" t="s">
        <v>298</v>
      </c>
      <c r="K5" s="16" t="s">
        <v>261</v>
      </c>
      <c r="L5" s="13">
        <v>0.59</v>
      </c>
      <c r="M5" s="13">
        <v>0.34</v>
      </c>
    </row>
    <row r="6" spans="1:13" ht="17.25">
      <c r="A6" t="s">
        <v>0</v>
      </c>
      <c r="B6" s="130" t="s">
        <v>197</v>
      </c>
      <c r="C6" s="130" t="s">
        <v>241</v>
      </c>
      <c r="D6" s="306">
        <v>25.48</v>
      </c>
      <c r="E6" s="319">
        <v>1.52</v>
      </c>
      <c r="F6" s="305" t="s">
        <v>296</v>
      </c>
      <c r="G6" s="319">
        <v>-0.71550000000000002</v>
      </c>
      <c r="H6" s="305" t="s">
        <v>297</v>
      </c>
      <c r="I6" s="319">
        <v>1.3120000000000001</v>
      </c>
      <c r="J6" s="305" t="s">
        <v>298</v>
      </c>
      <c r="K6" s="16" t="s">
        <v>261</v>
      </c>
      <c r="L6" s="13">
        <v>1.19</v>
      </c>
      <c r="M6" s="13">
        <v>0.28000000000000003</v>
      </c>
    </row>
    <row r="7" spans="1:13" ht="17.25">
      <c r="A7" t="s">
        <v>0</v>
      </c>
      <c r="B7" s="130" t="s">
        <v>221</v>
      </c>
      <c r="C7" s="130" t="s">
        <v>222</v>
      </c>
      <c r="D7" s="306">
        <v>28.11</v>
      </c>
      <c r="E7" s="319">
        <v>0.19670000000000001</v>
      </c>
      <c r="F7" s="305" t="s">
        <v>296</v>
      </c>
      <c r="G7" s="319">
        <v>0.48020000000000002</v>
      </c>
      <c r="H7" s="305" t="s">
        <v>297</v>
      </c>
      <c r="I7" s="319">
        <v>-1.966</v>
      </c>
      <c r="J7" s="305" t="s">
        <v>298</v>
      </c>
      <c r="K7" s="16" t="s">
        <v>261</v>
      </c>
      <c r="L7" s="13">
        <v>0.72</v>
      </c>
      <c r="M7" s="13">
        <v>0.33</v>
      </c>
    </row>
    <row r="8" spans="1:13" ht="17.25">
      <c r="A8" t="s">
        <v>0</v>
      </c>
      <c r="B8" s="130" t="s">
        <v>178</v>
      </c>
      <c r="C8" s="130" t="s">
        <v>235</v>
      </c>
      <c r="D8" s="306">
        <v>29.11</v>
      </c>
      <c r="E8" s="319">
        <v>-0.19159999999999999</v>
      </c>
      <c r="F8" s="305" t="s">
        <v>296</v>
      </c>
      <c r="G8" s="319">
        <v>0.40029999999999999</v>
      </c>
      <c r="H8" s="305" t="s">
        <v>297</v>
      </c>
      <c r="I8" s="319">
        <v>-0.87039999999999995</v>
      </c>
      <c r="J8" s="305" t="s">
        <v>298</v>
      </c>
      <c r="K8" s="16" t="s">
        <v>261</v>
      </c>
      <c r="L8" s="13">
        <v>1.01</v>
      </c>
      <c r="M8" s="13">
        <v>0.26</v>
      </c>
    </row>
    <row r="9" spans="1:13" ht="17.25">
      <c r="A9" t="s">
        <v>0</v>
      </c>
      <c r="B9" s="130" t="s">
        <v>262</v>
      </c>
      <c r="C9" s="130" t="s">
        <v>229</v>
      </c>
      <c r="D9" s="306">
        <v>28.16</v>
      </c>
      <c r="E9" s="319">
        <v>0.16750000000000001</v>
      </c>
      <c r="F9" s="305" t="s">
        <v>296</v>
      </c>
      <c r="G9" s="319">
        <v>0.53720000000000001</v>
      </c>
      <c r="H9" s="305" t="s">
        <v>297</v>
      </c>
      <c r="I9" s="319">
        <v>-2.222</v>
      </c>
      <c r="J9" s="305" t="s">
        <v>298</v>
      </c>
      <c r="K9" s="16" t="s">
        <v>261</v>
      </c>
      <c r="L9" s="13">
        <v>0.89</v>
      </c>
      <c r="M9" s="13">
        <v>0.37</v>
      </c>
    </row>
    <row r="10" spans="1:13" ht="17.25">
      <c r="A10" t="s">
        <v>0</v>
      </c>
      <c r="B10" s="130" t="s">
        <v>166</v>
      </c>
      <c r="C10" s="130" t="s">
        <v>227</v>
      </c>
      <c r="D10" s="306">
        <v>22.26</v>
      </c>
      <c r="E10" s="319">
        <v>5.9809999999999999</v>
      </c>
      <c r="F10" s="305" t="s">
        <v>296</v>
      </c>
      <c r="G10" s="319">
        <v>-3.5009999999999999</v>
      </c>
      <c r="H10" s="305" t="s">
        <v>297</v>
      </c>
      <c r="I10" s="319">
        <v>7.4690000000000003</v>
      </c>
      <c r="J10" s="305" t="s">
        <v>298</v>
      </c>
      <c r="K10" s="16" t="s">
        <v>261</v>
      </c>
      <c r="L10" s="13">
        <v>0.67</v>
      </c>
      <c r="M10" s="13">
        <v>0.22</v>
      </c>
    </row>
    <row r="11" spans="1:13" ht="17.25">
      <c r="A11" t="s">
        <v>0</v>
      </c>
      <c r="B11" s="130" t="s">
        <v>263</v>
      </c>
      <c r="C11" s="130" t="s">
        <v>244</v>
      </c>
      <c r="D11" s="306">
        <v>32.24</v>
      </c>
      <c r="E11" s="319">
        <v>0.1923</v>
      </c>
      <c r="F11" s="305" t="s">
        <v>296</v>
      </c>
      <c r="G11" s="319">
        <v>1.0549999999999999</v>
      </c>
      <c r="H11" s="305" t="s">
        <v>297</v>
      </c>
      <c r="I11" s="319">
        <v>-3.5950000000000002</v>
      </c>
      <c r="J11" s="305" t="s">
        <v>298</v>
      </c>
      <c r="K11" s="16" t="s">
        <v>261</v>
      </c>
      <c r="L11" s="13">
        <v>0.53</v>
      </c>
      <c r="M11" s="13">
        <v>0.24</v>
      </c>
    </row>
    <row r="12" spans="1:13" ht="17.25">
      <c r="A12" t="s">
        <v>0</v>
      </c>
      <c r="B12" s="130" t="s">
        <v>264</v>
      </c>
      <c r="C12" s="130" t="s">
        <v>265</v>
      </c>
      <c r="D12" s="306">
        <v>29.34</v>
      </c>
      <c r="E12" s="319">
        <v>-9.3950000000000006E-2</v>
      </c>
      <c r="F12" s="305" t="s">
        <v>296</v>
      </c>
      <c r="G12" s="319">
        <v>0.97470000000000001</v>
      </c>
      <c r="H12" s="305" t="s">
        <v>297</v>
      </c>
      <c r="I12" s="319">
        <v>-4.1870000000000003</v>
      </c>
      <c r="J12" s="305" t="s">
        <v>298</v>
      </c>
      <c r="K12" s="16" t="s">
        <v>266</v>
      </c>
      <c r="L12" s="13">
        <v>0.97</v>
      </c>
      <c r="M12" s="13">
        <v>0.36</v>
      </c>
    </row>
    <row r="13" spans="1:13" ht="17.25">
      <c r="A13" t="s">
        <v>0</v>
      </c>
      <c r="B13" s="130" t="s">
        <v>267</v>
      </c>
      <c r="C13" s="130" t="s">
        <v>268</v>
      </c>
      <c r="D13" s="306">
        <v>24.11</v>
      </c>
      <c r="E13" s="319">
        <v>5.8632</v>
      </c>
      <c r="F13" s="305" t="s">
        <v>296</v>
      </c>
      <c r="G13" s="319">
        <v>-3.5619999999999998</v>
      </c>
      <c r="H13" s="305" t="s">
        <v>297</v>
      </c>
      <c r="I13" s="319">
        <v>10.58</v>
      </c>
      <c r="J13" s="305" t="s">
        <v>298</v>
      </c>
      <c r="K13" s="16" t="s">
        <v>266</v>
      </c>
      <c r="L13" s="13">
        <v>0.59</v>
      </c>
      <c r="M13" s="13">
        <v>0.26</v>
      </c>
    </row>
    <row r="14" spans="1:13" ht="17.25">
      <c r="A14" t="s">
        <v>0</v>
      </c>
      <c r="B14" s="130" t="s">
        <v>269</v>
      </c>
      <c r="C14" s="130" t="s">
        <v>270</v>
      </c>
      <c r="D14" s="306">
        <v>22.9</v>
      </c>
      <c r="E14" s="319">
        <v>5.7149999999999999</v>
      </c>
      <c r="F14" s="305" t="s">
        <v>296</v>
      </c>
      <c r="G14" s="319">
        <v>-3.52</v>
      </c>
      <c r="H14" s="305" t="s">
        <v>297</v>
      </c>
      <c r="I14" s="319">
        <v>7.87</v>
      </c>
      <c r="J14" s="305" t="s">
        <v>298</v>
      </c>
      <c r="K14" s="16" t="s">
        <v>266</v>
      </c>
      <c r="L14" s="13">
        <v>0.46</v>
      </c>
      <c r="M14" s="13">
        <v>0.18</v>
      </c>
    </row>
    <row r="15" spans="1:13" ht="17.25">
      <c r="A15" t="s">
        <v>0</v>
      </c>
      <c r="B15" s="130" t="s">
        <v>156</v>
      </c>
      <c r="C15" s="130" t="s">
        <v>271</v>
      </c>
      <c r="D15" s="306">
        <v>27.568000000000001</v>
      </c>
      <c r="E15" s="319">
        <v>2.5630000000000002</v>
      </c>
      <c r="F15" s="305" t="s">
        <v>296</v>
      </c>
      <c r="G15" s="319">
        <v>0.99072000000000005</v>
      </c>
      <c r="H15" s="305" t="s">
        <v>297</v>
      </c>
      <c r="I15" s="319">
        <v>-66.909000000000006</v>
      </c>
      <c r="J15" s="305" t="s">
        <v>298</v>
      </c>
      <c r="K15" s="16" t="s">
        <v>266</v>
      </c>
      <c r="L15" s="13">
        <v>0.91</v>
      </c>
      <c r="M15" s="13">
        <v>0.36</v>
      </c>
    </row>
    <row r="16" spans="1:13" ht="17.25">
      <c r="A16" t="s">
        <v>0</v>
      </c>
      <c r="B16" s="130" t="s">
        <v>272</v>
      </c>
      <c r="C16" s="130" t="s">
        <v>273</v>
      </c>
      <c r="D16" s="306">
        <v>27.21</v>
      </c>
      <c r="E16" s="319">
        <v>2.218</v>
      </c>
      <c r="F16" s="305" t="s">
        <v>296</v>
      </c>
      <c r="G16" s="319">
        <v>-1.6279999999999999</v>
      </c>
      <c r="H16" s="305" t="s">
        <v>297</v>
      </c>
      <c r="I16" s="319">
        <v>3.9860000000000002</v>
      </c>
      <c r="J16" s="305" t="s">
        <v>298</v>
      </c>
      <c r="K16" s="16" t="s">
        <v>261</v>
      </c>
      <c r="L16" s="13">
        <v>0.99</v>
      </c>
      <c r="M16" s="13">
        <v>0.38</v>
      </c>
    </row>
    <row r="17" spans="1:14" ht="17.25">
      <c r="A17" t="s">
        <v>0</v>
      </c>
      <c r="B17" s="130" t="s">
        <v>274</v>
      </c>
      <c r="C17" s="130" t="s">
        <v>275</v>
      </c>
      <c r="D17" s="306">
        <v>25.78</v>
      </c>
      <c r="E17" s="319">
        <v>5.95</v>
      </c>
      <c r="F17" s="305" t="s">
        <v>296</v>
      </c>
      <c r="G17" s="319">
        <v>-3.8119999999999998</v>
      </c>
      <c r="H17" s="305" t="s">
        <v>297</v>
      </c>
      <c r="I17" s="319">
        <v>8.6120000000000001</v>
      </c>
      <c r="J17" s="305" t="s">
        <v>298</v>
      </c>
      <c r="K17" s="16" t="s">
        <v>261</v>
      </c>
      <c r="L17" s="13">
        <v>0.45</v>
      </c>
      <c r="M17" s="13">
        <v>0.24</v>
      </c>
    </row>
    <row r="18" spans="1:14" ht="17.25">
      <c r="A18" t="s">
        <v>0</v>
      </c>
      <c r="B18" s="130" t="s">
        <v>276</v>
      </c>
      <c r="C18" s="130" t="s">
        <v>277</v>
      </c>
      <c r="D18" s="306">
        <v>16.399999999999999</v>
      </c>
      <c r="E18" s="319">
        <v>14.58</v>
      </c>
      <c r="F18" s="305" t="s">
        <v>296</v>
      </c>
      <c r="G18" s="319">
        <v>-11.2</v>
      </c>
      <c r="H18" s="305" t="s">
        <v>297</v>
      </c>
      <c r="I18" s="319">
        <v>32.42</v>
      </c>
      <c r="J18" s="305" t="s">
        <v>298</v>
      </c>
      <c r="K18" s="16" t="s">
        <v>278</v>
      </c>
      <c r="L18" s="13">
        <v>0.28999999999999998</v>
      </c>
      <c r="M18" s="13">
        <v>0.13</v>
      </c>
    </row>
    <row r="19" spans="1:14" ht="17.25">
      <c r="A19" t="s">
        <v>0</v>
      </c>
      <c r="B19" s="130" t="s">
        <v>279</v>
      </c>
      <c r="C19" s="130" t="s">
        <v>280</v>
      </c>
      <c r="D19" s="306">
        <v>21.8</v>
      </c>
      <c r="E19" s="319">
        <v>9.2142999999999997</v>
      </c>
      <c r="F19" s="305" t="s">
        <v>296</v>
      </c>
      <c r="G19" s="319">
        <v>-6.5270000000000001</v>
      </c>
      <c r="H19" s="305" t="s">
        <v>297</v>
      </c>
      <c r="I19" s="319">
        <v>18.21</v>
      </c>
      <c r="J19" s="305" t="s">
        <v>298</v>
      </c>
      <c r="K19" s="16" t="s">
        <v>266</v>
      </c>
      <c r="L19" s="13">
        <v>1.46</v>
      </c>
      <c r="M19" s="13">
        <v>0.59</v>
      </c>
    </row>
    <row r="20" spans="1:14" ht="17.25">
      <c r="A20" t="s">
        <v>0</v>
      </c>
      <c r="B20" s="130" t="s">
        <v>159</v>
      </c>
      <c r="C20" s="130" t="s">
        <v>281</v>
      </c>
      <c r="D20" s="306">
        <v>-36.22</v>
      </c>
      <c r="E20" s="319">
        <v>48.475000000000001</v>
      </c>
      <c r="F20" s="305" t="s">
        <v>296</v>
      </c>
      <c r="G20" s="319">
        <v>-31.57</v>
      </c>
      <c r="H20" s="305" t="s">
        <v>297</v>
      </c>
      <c r="I20" s="319">
        <v>77.62</v>
      </c>
      <c r="J20" s="305" t="s">
        <v>298</v>
      </c>
      <c r="K20" s="16" t="s">
        <v>266</v>
      </c>
      <c r="L20" s="13">
        <v>0.34</v>
      </c>
      <c r="M20" s="13">
        <v>0.2</v>
      </c>
    </row>
    <row r="21" spans="1:14" ht="17.25">
      <c r="A21" t="s">
        <v>0</v>
      </c>
      <c r="B21" s="130" t="s">
        <v>189</v>
      </c>
      <c r="C21" s="130" t="s">
        <v>282</v>
      </c>
      <c r="D21" s="306">
        <v>19</v>
      </c>
      <c r="E21" s="319">
        <v>9.1519999999999992</v>
      </c>
      <c r="F21" s="305" t="s">
        <v>296</v>
      </c>
      <c r="G21" s="319">
        <v>-1.22</v>
      </c>
      <c r="H21" s="305" t="s">
        <v>297</v>
      </c>
      <c r="I21" s="319">
        <v>-8.0389999999999997</v>
      </c>
      <c r="J21" s="305" t="s">
        <v>298</v>
      </c>
      <c r="K21" s="16" t="s">
        <v>283</v>
      </c>
      <c r="L21" s="13">
        <v>0.18</v>
      </c>
      <c r="M21" s="13">
        <v>0.08</v>
      </c>
    </row>
    <row r="22" spans="1:14" ht="17.25">
      <c r="A22" t="s">
        <v>0</v>
      </c>
      <c r="B22" s="130" t="s">
        <v>168</v>
      </c>
      <c r="C22" s="130" t="s">
        <v>284</v>
      </c>
      <c r="D22" s="306">
        <v>19.899999999999999</v>
      </c>
      <c r="E22" s="319">
        <v>20.96</v>
      </c>
      <c r="F22" s="305" t="s">
        <v>296</v>
      </c>
      <c r="G22" s="319">
        <v>-10.38</v>
      </c>
      <c r="H22" s="305" t="s">
        <v>297</v>
      </c>
      <c r="I22" s="319">
        <v>20.05</v>
      </c>
      <c r="J22" s="305" t="s">
        <v>298</v>
      </c>
      <c r="K22" s="16" t="s">
        <v>266</v>
      </c>
      <c r="L22" s="13">
        <v>0.4</v>
      </c>
      <c r="M22" s="13">
        <v>0.22</v>
      </c>
    </row>
    <row r="23" spans="1:14" ht="17.25">
      <c r="A23" t="s">
        <v>0</v>
      </c>
      <c r="B23" s="130" t="s">
        <v>285</v>
      </c>
      <c r="C23" s="130" t="s">
        <v>286</v>
      </c>
      <c r="D23" s="306">
        <v>30.33</v>
      </c>
      <c r="E23" s="319">
        <v>-0.76200000000000001</v>
      </c>
      <c r="F23" s="305" t="s">
        <v>296</v>
      </c>
      <c r="G23" s="319">
        <v>1.327</v>
      </c>
      <c r="H23" s="305" t="s">
        <v>297</v>
      </c>
      <c r="I23" s="319">
        <v>-4.3380000000000001</v>
      </c>
      <c r="J23" s="305" t="s">
        <v>298</v>
      </c>
      <c r="K23" s="16" t="s">
        <v>266</v>
      </c>
      <c r="L23" s="13">
        <v>0.22</v>
      </c>
      <c r="M23" s="13">
        <v>0.08</v>
      </c>
    </row>
    <row r="24" spans="1:14" ht="17.25">
      <c r="A24" t="s">
        <v>0</v>
      </c>
      <c r="B24" s="130" t="s">
        <v>186</v>
      </c>
      <c r="C24" s="130" t="s">
        <v>236</v>
      </c>
      <c r="D24" s="306">
        <v>19.89</v>
      </c>
      <c r="E24" s="319">
        <v>5.024</v>
      </c>
      <c r="F24" s="305" t="s">
        <v>296</v>
      </c>
      <c r="G24" s="319">
        <v>1.2689999999999999</v>
      </c>
      <c r="H24" s="305" t="s">
        <v>297</v>
      </c>
      <c r="I24" s="319">
        <v>-11.01</v>
      </c>
      <c r="J24" s="305" t="s">
        <v>298</v>
      </c>
      <c r="K24" s="16" t="s">
        <v>266</v>
      </c>
      <c r="L24" s="13">
        <v>1.33</v>
      </c>
      <c r="M24" s="13">
        <v>0.56999999999999995</v>
      </c>
    </row>
    <row r="25" spans="1:14" ht="17.25">
      <c r="A25" t="s">
        <v>0</v>
      </c>
      <c r="B25" s="130" t="s">
        <v>230</v>
      </c>
      <c r="C25" s="130" t="s">
        <v>231</v>
      </c>
      <c r="D25" s="306">
        <v>6.9</v>
      </c>
      <c r="E25" s="319">
        <v>17.27</v>
      </c>
      <c r="F25" s="305" t="s">
        <v>296</v>
      </c>
      <c r="G25" s="319">
        <v>-6.4059999999999997</v>
      </c>
      <c r="H25" s="305" t="s">
        <v>297</v>
      </c>
      <c r="I25" s="319">
        <v>7.2850000000000001</v>
      </c>
      <c r="J25" s="305" t="s">
        <v>298</v>
      </c>
      <c r="K25" s="16" t="s">
        <v>266</v>
      </c>
      <c r="L25" s="13">
        <v>0.83</v>
      </c>
      <c r="M25" s="13">
        <v>0.28000000000000003</v>
      </c>
    </row>
    <row r="26" spans="1:14" ht="17.25">
      <c r="A26" t="s">
        <v>0</v>
      </c>
      <c r="B26" s="130" t="s">
        <v>201</v>
      </c>
      <c r="C26" s="130" t="s">
        <v>242</v>
      </c>
      <c r="D26" s="306">
        <v>-4.04</v>
      </c>
      <c r="E26" s="319">
        <v>30.48</v>
      </c>
      <c r="F26" s="305" t="s">
        <v>296</v>
      </c>
      <c r="G26" s="319">
        <v>-15.72</v>
      </c>
      <c r="H26" s="305" t="s">
        <v>297</v>
      </c>
      <c r="I26" s="319">
        <v>31.74</v>
      </c>
      <c r="J26" s="305" t="s">
        <v>298</v>
      </c>
      <c r="K26" s="16" t="s">
        <v>266</v>
      </c>
      <c r="L26" s="13">
        <v>0.4</v>
      </c>
      <c r="M26" s="13">
        <v>0.12</v>
      </c>
    </row>
    <row r="27" spans="1:14" ht="17.25">
      <c r="A27" t="s">
        <v>0</v>
      </c>
      <c r="B27" s="130" t="s">
        <v>164</v>
      </c>
      <c r="C27" s="130" t="s">
        <v>225</v>
      </c>
      <c r="D27" s="306">
        <v>3.96</v>
      </c>
      <c r="E27" s="319">
        <v>37.15</v>
      </c>
      <c r="F27" s="305" t="s">
        <v>296</v>
      </c>
      <c r="G27" s="319">
        <v>-18.34</v>
      </c>
      <c r="H27" s="305" t="s">
        <v>297</v>
      </c>
      <c r="I27" s="319">
        <v>35</v>
      </c>
      <c r="J27" s="305" t="s">
        <v>298</v>
      </c>
      <c r="K27" s="16" t="s">
        <v>266</v>
      </c>
      <c r="L27" s="13">
        <v>0.54</v>
      </c>
      <c r="M27" s="13">
        <v>0.24</v>
      </c>
    </row>
    <row r="28" spans="1:14" ht="17.25">
      <c r="A28" t="s">
        <v>0</v>
      </c>
      <c r="B28" s="130" t="s">
        <v>287</v>
      </c>
      <c r="C28" s="130" t="s">
        <v>225</v>
      </c>
      <c r="D28" s="306">
        <v>-7.9130000000000003</v>
      </c>
      <c r="E28" s="319">
        <v>41.6</v>
      </c>
      <c r="F28" s="305" t="s">
        <v>296</v>
      </c>
      <c r="G28" s="319">
        <v>-23.01</v>
      </c>
      <c r="H28" s="305" t="s">
        <v>297</v>
      </c>
      <c r="I28" s="319">
        <v>49.91</v>
      </c>
      <c r="J28" s="305" t="s">
        <v>298</v>
      </c>
      <c r="K28" s="16" t="s">
        <v>266</v>
      </c>
      <c r="L28" s="13">
        <v>0.25</v>
      </c>
      <c r="M28" s="13">
        <v>0.13</v>
      </c>
    </row>
    <row r="29" spans="1:14" ht="17.25">
      <c r="A29" t="s">
        <v>0</v>
      </c>
      <c r="B29" s="130" t="s">
        <v>288</v>
      </c>
      <c r="C29" s="130" t="s">
        <v>289</v>
      </c>
      <c r="D29" s="306">
        <v>6.774</v>
      </c>
      <c r="E29" s="319">
        <v>45.43</v>
      </c>
      <c r="F29" s="305" t="s">
        <v>296</v>
      </c>
      <c r="G29" s="319">
        <v>-22.46</v>
      </c>
      <c r="H29" s="305" t="s">
        <v>297</v>
      </c>
      <c r="I29" s="319">
        <v>42.29</v>
      </c>
      <c r="J29" s="305" t="s">
        <v>298</v>
      </c>
      <c r="K29" s="16" t="s">
        <v>266</v>
      </c>
      <c r="L29" s="13">
        <v>0.56000000000000005</v>
      </c>
      <c r="M29" s="13">
        <v>0.21</v>
      </c>
    </row>
    <row r="30" spans="1:14" ht="17.25">
      <c r="A30" t="s">
        <v>0</v>
      </c>
      <c r="B30" s="130" t="s">
        <v>290</v>
      </c>
      <c r="C30" s="130" t="s">
        <v>291</v>
      </c>
      <c r="D30" s="306">
        <v>6.9379999999999997</v>
      </c>
      <c r="E30" s="319">
        <v>55.22</v>
      </c>
      <c r="F30" s="305" t="s">
        <v>296</v>
      </c>
      <c r="G30" s="319">
        <v>-28.65</v>
      </c>
      <c r="H30" s="305" t="s">
        <v>297</v>
      </c>
      <c r="I30" s="319">
        <v>57.69</v>
      </c>
      <c r="J30" s="305" t="s">
        <v>298</v>
      </c>
      <c r="K30" s="16" t="s">
        <v>266</v>
      </c>
      <c r="L30" s="13">
        <v>0.72</v>
      </c>
      <c r="M30" s="13">
        <v>0.2</v>
      </c>
    </row>
    <row r="31" spans="1:14" ht="17.25">
      <c r="A31" t="s">
        <v>0</v>
      </c>
      <c r="B31" s="130" t="s">
        <v>232</v>
      </c>
      <c r="C31" s="130" t="s">
        <v>233</v>
      </c>
      <c r="D31" s="306">
        <v>3.95</v>
      </c>
      <c r="E31" s="319">
        <v>15.64</v>
      </c>
      <c r="F31" s="305" t="s">
        <v>296</v>
      </c>
      <c r="G31" s="319">
        <v>-8.3439999999999994</v>
      </c>
      <c r="H31" s="305" t="s">
        <v>297</v>
      </c>
      <c r="I31" s="319">
        <v>17.670000000000002</v>
      </c>
      <c r="J31" s="305" t="s">
        <v>298</v>
      </c>
      <c r="K31" s="16" t="s">
        <v>266</v>
      </c>
      <c r="L31" s="13">
        <v>0.54</v>
      </c>
      <c r="M31" s="13">
        <v>0.13</v>
      </c>
    </row>
    <row r="32" spans="1:14" ht="17.25">
      <c r="A32" t="s">
        <v>0</v>
      </c>
      <c r="B32" s="130" t="s">
        <v>292</v>
      </c>
      <c r="C32" s="130" t="s">
        <v>293</v>
      </c>
      <c r="D32" s="306">
        <v>3.15</v>
      </c>
      <c r="E32" s="319">
        <v>23.83</v>
      </c>
      <c r="F32" s="305" t="s">
        <v>296</v>
      </c>
      <c r="G32" s="319">
        <v>-12.18</v>
      </c>
      <c r="H32" s="305" t="s">
        <v>297</v>
      </c>
      <c r="I32" s="319">
        <v>24.62</v>
      </c>
      <c r="J32" s="305" t="s">
        <v>298</v>
      </c>
      <c r="K32" s="16" t="s">
        <v>266</v>
      </c>
      <c r="L32" s="13">
        <v>0.73</v>
      </c>
      <c r="M32" s="13">
        <v>0.17</v>
      </c>
      <c r="N32" t="s">
        <v>82</v>
      </c>
    </row>
  </sheetData>
  <mergeCells count="5">
    <mergeCell ref="L3:M3"/>
    <mergeCell ref="E4:F4"/>
    <mergeCell ref="G4:H4"/>
    <mergeCell ref="I4:J4"/>
    <mergeCell ref="B3:K3"/>
  </mergeCells>
  <phoneticPr fontId="14" type="noConversion"/>
  <pageMargins left="0.7" right="0.7" top="0.75" bottom="0.75" header="0.3" footer="0.3"/>
  <pageSetup paperSize="9" orientation="portrait" horizontalDpi="300" verticalDpi="300"/>
  <extLst>
    <ext xmlns:mx="http://schemas.microsoft.com/office/mac/excel/2008/main" uri="{64002731-A6B0-56B0-2670-7721B7C09600}">
      <mx:PLV Mode="0" OnePage="0" WScale="0"/>
    </ext>
  </extLst>
</worksheet>
</file>

<file path=xl/worksheets/sheet20.xml><?xml version="1.0" encoding="utf-8"?>
<worksheet xmlns="http://schemas.openxmlformats.org/spreadsheetml/2006/main" xmlns:r="http://schemas.openxmlformats.org/officeDocument/2006/relationships">
  <dimension ref="A1:K34"/>
  <sheetViews>
    <sheetView workbookViewId="0">
      <selection activeCell="F35" sqref="F35"/>
    </sheetView>
  </sheetViews>
  <sheetFormatPr defaultColWidth="8.85546875" defaultRowHeight="15"/>
  <sheetData>
    <row r="1" spans="1:11">
      <c r="C1" s="128" t="s">
        <v>312</v>
      </c>
      <c r="D1" s="128"/>
      <c r="E1" s="128"/>
      <c r="F1" s="128"/>
      <c r="G1" s="128"/>
      <c r="H1" s="128"/>
      <c r="I1" s="128"/>
      <c r="J1" s="128"/>
      <c r="K1" s="128"/>
    </row>
    <row r="3" spans="1:11">
      <c r="B3" s="287" t="s">
        <v>311</v>
      </c>
      <c r="C3" s="320" t="s">
        <v>307</v>
      </c>
      <c r="D3" s="320" t="s">
        <v>308</v>
      </c>
      <c r="E3" s="16"/>
      <c r="F3" s="320" t="s">
        <v>307</v>
      </c>
      <c r="G3" s="320" t="s">
        <v>308</v>
      </c>
      <c r="H3" s="16"/>
      <c r="I3" s="320" t="s">
        <v>307</v>
      </c>
      <c r="J3" s="320" t="s">
        <v>308</v>
      </c>
      <c r="K3" s="16"/>
    </row>
    <row r="4" spans="1:11">
      <c r="B4" s="281"/>
      <c r="C4" s="16" t="s">
        <v>309</v>
      </c>
      <c r="D4" s="16" t="s">
        <v>309</v>
      </c>
      <c r="E4" s="16" t="s">
        <v>310</v>
      </c>
      <c r="F4" s="16" t="s">
        <v>309</v>
      </c>
      <c r="G4" s="16" t="s">
        <v>309</v>
      </c>
      <c r="H4" s="16" t="s">
        <v>310</v>
      </c>
      <c r="I4" s="16" t="s">
        <v>309</v>
      </c>
      <c r="J4" s="16" t="s">
        <v>309</v>
      </c>
      <c r="K4" s="16" t="s">
        <v>310</v>
      </c>
    </row>
    <row r="5" spans="1:11">
      <c r="B5" s="12" t="s">
        <v>299</v>
      </c>
      <c r="C5" s="370" t="s">
        <v>300</v>
      </c>
      <c r="D5" s="370"/>
      <c r="E5" s="370"/>
      <c r="F5" s="370" t="s">
        <v>301</v>
      </c>
      <c r="G5" s="370"/>
      <c r="H5" s="370"/>
      <c r="I5" s="370" t="s">
        <v>302</v>
      </c>
      <c r="J5" s="370"/>
      <c r="K5" s="370"/>
    </row>
    <row r="6" spans="1:11">
      <c r="A6" t="s">
        <v>0</v>
      </c>
      <c r="B6" s="16">
        <v>250</v>
      </c>
      <c r="C6" s="293">
        <v>1.0029999999999999</v>
      </c>
      <c r="D6" s="130">
        <v>0.71599999999999997</v>
      </c>
      <c r="E6" s="293">
        <v>1.401</v>
      </c>
      <c r="F6" s="290">
        <v>0.79100000000000004</v>
      </c>
      <c r="G6" s="290">
        <v>0.60199999999999998</v>
      </c>
      <c r="H6" s="293">
        <v>1.3140000000000001</v>
      </c>
      <c r="I6" s="293">
        <v>1.0389999999999999</v>
      </c>
      <c r="J6" s="130">
        <v>0.74299999999999999</v>
      </c>
      <c r="K6" s="293">
        <v>1.4</v>
      </c>
    </row>
    <row r="7" spans="1:11">
      <c r="A7" t="s">
        <v>0</v>
      </c>
      <c r="B7" s="16">
        <v>300</v>
      </c>
      <c r="C7" s="293">
        <v>1.0049999999999999</v>
      </c>
      <c r="D7" s="130">
        <v>0.71799999999999997</v>
      </c>
      <c r="E7" s="293">
        <v>1.4</v>
      </c>
      <c r="F7" s="290">
        <v>0.84599999999999997</v>
      </c>
      <c r="G7" s="290">
        <v>0.65700000000000003</v>
      </c>
      <c r="H7" s="293">
        <v>1.288</v>
      </c>
      <c r="I7" s="293">
        <v>1.04</v>
      </c>
      <c r="J7" s="130">
        <v>0.74399999999999999</v>
      </c>
      <c r="K7" s="293">
        <v>1.399</v>
      </c>
    </row>
    <row r="8" spans="1:11">
      <c r="A8" t="s">
        <v>0</v>
      </c>
      <c r="B8" s="16">
        <v>350</v>
      </c>
      <c r="C8" s="293">
        <v>1.008</v>
      </c>
      <c r="D8" s="130">
        <v>0.72099999999999997</v>
      </c>
      <c r="E8" s="293">
        <v>1.3979999999999999</v>
      </c>
      <c r="F8" s="290">
        <v>0.89500000000000002</v>
      </c>
      <c r="G8" s="290">
        <v>0.70599999999999996</v>
      </c>
      <c r="H8" s="293">
        <v>1.268</v>
      </c>
      <c r="I8" s="293">
        <v>1.0429999999999999</v>
      </c>
      <c r="J8" s="130">
        <v>0.746</v>
      </c>
      <c r="K8" s="293">
        <v>1.3979999999999999</v>
      </c>
    </row>
    <row r="9" spans="1:11">
      <c r="A9" t="s">
        <v>0</v>
      </c>
      <c r="B9" s="16">
        <v>400</v>
      </c>
      <c r="C9" s="293">
        <v>1.0129999999999999</v>
      </c>
      <c r="D9" s="130">
        <v>0.72599999999999998</v>
      </c>
      <c r="E9" s="293">
        <v>1.395</v>
      </c>
      <c r="F9" s="290">
        <v>0.93899999999999995</v>
      </c>
      <c r="G9" s="290">
        <v>0.75</v>
      </c>
      <c r="H9" s="293">
        <v>1.252</v>
      </c>
      <c r="I9" s="293">
        <v>1.0469999999999999</v>
      </c>
      <c r="J9" s="130">
        <v>0.751</v>
      </c>
      <c r="K9" s="293">
        <v>1.395</v>
      </c>
    </row>
    <row r="10" spans="1:11">
      <c r="A10" t="s">
        <v>0</v>
      </c>
      <c r="B10" s="16">
        <v>450</v>
      </c>
      <c r="C10" s="293">
        <v>1.02</v>
      </c>
      <c r="D10" s="130">
        <v>0.73299999999999998</v>
      </c>
      <c r="E10" s="293">
        <v>1.391</v>
      </c>
      <c r="F10" s="290">
        <v>0.97799999999999998</v>
      </c>
      <c r="G10" s="290">
        <v>0.79</v>
      </c>
      <c r="H10" s="293">
        <v>1.2390000000000001</v>
      </c>
      <c r="I10" s="293">
        <v>1.054</v>
      </c>
      <c r="J10" s="130">
        <v>0.75700000000000001</v>
      </c>
      <c r="K10" s="293">
        <v>1.3919999999999999</v>
      </c>
    </row>
    <row r="11" spans="1:11">
      <c r="A11" t="s">
        <v>0</v>
      </c>
      <c r="B11" s="16">
        <v>500</v>
      </c>
      <c r="C11" s="293">
        <v>1.0289999999999999</v>
      </c>
      <c r="D11" s="130">
        <v>0.74199999999999999</v>
      </c>
      <c r="E11" s="293">
        <v>1.387</v>
      </c>
      <c r="F11" s="290">
        <v>1.014</v>
      </c>
      <c r="G11" s="290">
        <v>0.82499999999999996</v>
      </c>
      <c r="H11" s="293">
        <v>1.2290000000000001</v>
      </c>
      <c r="I11" s="293">
        <v>1.0629999999999999</v>
      </c>
      <c r="J11" s="130">
        <v>0.76700000000000002</v>
      </c>
      <c r="K11" s="293">
        <v>1.387</v>
      </c>
    </row>
    <row r="12" spans="1:11">
      <c r="A12" t="s">
        <v>0</v>
      </c>
      <c r="B12" s="16">
        <v>550</v>
      </c>
      <c r="C12" s="293">
        <v>1.04</v>
      </c>
      <c r="D12" s="130">
        <v>0.753</v>
      </c>
      <c r="E12" s="293">
        <v>1.381</v>
      </c>
      <c r="F12" s="290">
        <v>1.046</v>
      </c>
      <c r="G12" s="290">
        <v>0.85699999999999998</v>
      </c>
      <c r="H12" s="293">
        <v>1.22</v>
      </c>
      <c r="I12" s="293">
        <v>1.075</v>
      </c>
      <c r="J12" s="130">
        <v>0.77800000000000002</v>
      </c>
      <c r="K12" s="293">
        <v>1.3819999999999999</v>
      </c>
    </row>
    <row r="13" spans="1:11">
      <c r="A13" t="s">
        <v>0</v>
      </c>
      <c r="B13" s="16">
        <v>600</v>
      </c>
      <c r="C13" s="293">
        <v>1.0509999999999999</v>
      </c>
      <c r="D13" s="130">
        <v>0.76400000000000001</v>
      </c>
      <c r="E13" s="293">
        <v>1.3759999999999999</v>
      </c>
      <c r="F13" s="290">
        <v>1.075</v>
      </c>
      <c r="G13" s="290">
        <v>0.88600000000000001</v>
      </c>
      <c r="H13" s="293">
        <v>1.2130000000000001</v>
      </c>
      <c r="I13" s="293">
        <v>1.087</v>
      </c>
      <c r="J13" s="130">
        <v>0.79</v>
      </c>
      <c r="K13" s="293">
        <v>1.3759999999999999</v>
      </c>
    </row>
    <row r="14" spans="1:11">
      <c r="A14" t="s">
        <v>0</v>
      </c>
      <c r="B14" s="16">
        <v>650</v>
      </c>
      <c r="C14" s="293">
        <v>1.0629999999999999</v>
      </c>
      <c r="D14" s="130">
        <v>0.77600000000000002</v>
      </c>
      <c r="E14" s="293">
        <v>1.37</v>
      </c>
      <c r="F14" s="290">
        <v>1.1020000000000001</v>
      </c>
      <c r="G14" s="290">
        <v>0.91300000000000003</v>
      </c>
      <c r="H14" s="293">
        <v>1.2070000000000001</v>
      </c>
      <c r="I14" s="293">
        <v>1.1000000000000001</v>
      </c>
      <c r="J14" s="130">
        <v>0.80300000000000005</v>
      </c>
      <c r="K14" s="293">
        <v>1.37</v>
      </c>
    </row>
    <row r="15" spans="1:11">
      <c r="A15" t="s">
        <v>0</v>
      </c>
      <c r="B15" s="16">
        <v>700</v>
      </c>
      <c r="C15" s="293">
        <v>1.075</v>
      </c>
      <c r="D15" s="130">
        <v>0.78800000000000003</v>
      </c>
      <c r="E15" s="293">
        <v>1.3640000000000001</v>
      </c>
      <c r="F15" s="290">
        <v>1.1259999999999999</v>
      </c>
      <c r="G15" s="290">
        <v>0.93700000000000006</v>
      </c>
      <c r="H15" s="293">
        <v>1.202</v>
      </c>
      <c r="I15" s="293">
        <v>1.113</v>
      </c>
      <c r="J15" s="130">
        <v>0.81599999999999995</v>
      </c>
      <c r="K15" s="293">
        <v>1.3640000000000001</v>
      </c>
    </row>
    <row r="16" spans="1:11">
      <c r="A16" t="s">
        <v>0</v>
      </c>
      <c r="B16" s="16">
        <v>750</v>
      </c>
      <c r="C16" s="293">
        <v>1.087</v>
      </c>
      <c r="D16" s="130">
        <v>0.8</v>
      </c>
      <c r="E16" s="293">
        <v>1.359</v>
      </c>
      <c r="F16" s="290">
        <v>1.1479999999999999</v>
      </c>
      <c r="G16" s="290">
        <v>0.95899999999999996</v>
      </c>
      <c r="H16" s="293">
        <v>1.1970000000000001</v>
      </c>
      <c r="I16" s="293">
        <v>1.1259999999999999</v>
      </c>
      <c r="J16" s="130">
        <v>0.82899999999999996</v>
      </c>
      <c r="K16" s="293">
        <v>1.3580000000000001</v>
      </c>
    </row>
    <row r="17" spans="1:11">
      <c r="A17" t="s">
        <v>0</v>
      </c>
      <c r="B17" s="16">
        <v>800</v>
      </c>
      <c r="C17" s="293">
        <v>1.099</v>
      </c>
      <c r="D17" s="130">
        <v>0.81200000000000006</v>
      </c>
      <c r="E17" s="293">
        <v>1.3540000000000001</v>
      </c>
      <c r="F17" s="290">
        <v>1.169</v>
      </c>
      <c r="G17" s="290">
        <v>0.98</v>
      </c>
      <c r="H17" s="293">
        <v>1.1930000000000001</v>
      </c>
      <c r="I17" s="293">
        <v>1.139</v>
      </c>
      <c r="J17" s="130">
        <v>0.84199999999999997</v>
      </c>
      <c r="K17" s="293">
        <v>1.353</v>
      </c>
    </row>
    <row r="18" spans="1:11">
      <c r="A18" t="s">
        <v>0</v>
      </c>
      <c r="B18" s="16">
        <v>900</v>
      </c>
      <c r="C18" s="293">
        <v>1.121</v>
      </c>
      <c r="D18" s="130">
        <v>0.83399999999999996</v>
      </c>
      <c r="E18" s="293">
        <v>1.3440000000000001</v>
      </c>
      <c r="F18" s="290">
        <v>1.204</v>
      </c>
      <c r="G18" s="290">
        <v>1.0149999999999999</v>
      </c>
      <c r="H18" s="293">
        <v>1.1859999999999999</v>
      </c>
      <c r="I18" s="293">
        <v>1.163</v>
      </c>
      <c r="J18" s="130">
        <v>0.86599999999999999</v>
      </c>
      <c r="K18" s="293">
        <v>1.343</v>
      </c>
    </row>
    <row r="19" spans="1:11">
      <c r="A19" t="s">
        <v>0</v>
      </c>
      <c r="B19" s="16">
        <v>1000</v>
      </c>
      <c r="C19" s="293">
        <v>1.1419999999999999</v>
      </c>
      <c r="D19" s="130">
        <v>0.85499999999999998</v>
      </c>
      <c r="E19" s="293">
        <v>1.3360000000000001</v>
      </c>
      <c r="F19" s="290">
        <v>1.234</v>
      </c>
      <c r="G19" s="290">
        <v>1.0449999999999999</v>
      </c>
      <c r="H19" s="293">
        <v>1.181</v>
      </c>
      <c r="I19" s="293">
        <v>1.1850000000000001</v>
      </c>
      <c r="J19" s="130">
        <v>0.88800000000000001</v>
      </c>
      <c r="K19" s="293">
        <v>1.335</v>
      </c>
    </row>
    <row r="20" spans="1:11">
      <c r="A20" t="s">
        <v>0</v>
      </c>
      <c r="B20" s="12" t="s">
        <v>303</v>
      </c>
      <c r="C20" s="370" t="s">
        <v>304</v>
      </c>
      <c r="D20" s="370"/>
      <c r="E20" s="370"/>
      <c r="F20" s="370" t="s">
        <v>305</v>
      </c>
      <c r="G20" s="370"/>
      <c r="H20" s="370"/>
      <c r="I20" s="370" t="s">
        <v>306</v>
      </c>
      <c r="J20" s="370"/>
      <c r="K20" s="370"/>
    </row>
    <row r="21" spans="1:11">
      <c r="A21" t="s">
        <v>0</v>
      </c>
      <c r="B21" s="16">
        <v>250</v>
      </c>
      <c r="C21" s="293">
        <v>14.051</v>
      </c>
      <c r="D21" s="293">
        <v>9.9269999999999996</v>
      </c>
      <c r="E21" s="293">
        <v>1.4159999999999999</v>
      </c>
      <c r="F21" s="293">
        <v>1.0389999999999999</v>
      </c>
      <c r="G21" s="293">
        <v>0.74199999999999999</v>
      </c>
      <c r="H21" s="293">
        <v>1.4</v>
      </c>
      <c r="I21" s="293">
        <v>0.91300000000000003</v>
      </c>
      <c r="J21" s="293">
        <v>0.65300000000000002</v>
      </c>
      <c r="K21" s="293">
        <v>1.3979999999999999</v>
      </c>
    </row>
    <row r="22" spans="1:11">
      <c r="A22" t="s">
        <v>0</v>
      </c>
      <c r="B22" s="16">
        <v>300</v>
      </c>
      <c r="C22" s="293">
        <v>14.307</v>
      </c>
      <c r="D22" s="293">
        <v>10.183</v>
      </c>
      <c r="E22" s="293">
        <v>1.405</v>
      </c>
      <c r="F22" s="293">
        <v>1.0389999999999999</v>
      </c>
      <c r="G22" s="293">
        <v>0.74299999999999999</v>
      </c>
      <c r="H22" s="293">
        <v>1.4</v>
      </c>
      <c r="I22" s="293">
        <v>0.91800000000000004</v>
      </c>
      <c r="J22" s="293">
        <v>0.65800000000000003</v>
      </c>
      <c r="K22" s="293">
        <v>1.395</v>
      </c>
    </row>
    <row r="23" spans="1:11">
      <c r="A23" t="s">
        <v>0</v>
      </c>
      <c r="B23" s="16">
        <v>350</v>
      </c>
      <c r="C23" s="293">
        <v>14.427</v>
      </c>
      <c r="D23" s="293">
        <v>10.302</v>
      </c>
      <c r="E23" s="293">
        <v>1.4</v>
      </c>
      <c r="F23" s="293">
        <v>1.0409999999999999</v>
      </c>
      <c r="G23" s="293">
        <v>0.74399999999999999</v>
      </c>
      <c r="H23" s="293">
        <v>1.399</v>
      </c>
      <c r="I23" s="293">
        <v>0.92800000000000005</v>
      </c>
      <c r="J23" s="293">
        <v>0.66800000000000004</v>
      </c>
      <c r="K23" s="293">
        <v>1.389</v>
      </c>
    </row>
    <row r="24" spans="1:11">
      <c r="A24" t="s">
        <v>0</v>
      </c>
      <c r="B24" s="16">
        <v>400</v>
      </c>
      <c r="C24" s="293">
        <v>14.476000000000001</v>
      </c>
      <c r="D24" s="293">
        <v>10.352</v>
      </c>
      <c r="E24" s="293">
        <v>1.3979999999999999</v>
      </c>
      <c r="F24" s="293">
        <v>1.044</v>
      </c>
      <c r="G24" s="293">
        <v>0.747</v>
      </c>
      <c r="H24" s="293">
        <v>1.397</v>
      </c>
      <c r="I24" s="293">
        <v>0.94099999999999995</v>
      </c>
      <c r="J24" s="293">
        <v>0.68100000000000005</v>
      </c>
      <c r="K24" s="293">
        <v>1.3819999999999999</v>
      </c>
    </row>
    <row r="25" spans="1:11">
      <c r="A25" t="s">
        <v>0</v>
      </c>
      <c r="B25" s="16">
        <v>450</v>
      </c>
      <c r="C25" s="293">
        <v>14.500999999999999</v>
      </c>
      <c r="D25" s="293">
        <v>10.377000000000001</v>
      </c>
      <c r="E25" s="293">
        <v>1.3979999999999999</v>
      </c>
      <c r="F25" s="293">
        <v>1.0489999999999999</v>
      </c>
      <c r="G25" s="293">
        <v>0.752</v>
      </c>
      <c r="H25" s="293">
        <v>1.395</v>
      </c>
      <c r="I25" s="293">
        <v>0.95599999999999996</v>
      </c>
      <c r="J25" s="293">
        <v>0.69599999999999995</v>
      </c>
      <c r="K25" s="293">
        <v>1.373</v>
      </c>
    </row>
    <row r="26" spans="1:11">
      <c r="A26" t="s">
        <v>0</v>
      </c>
      <c r="B26" s="16">
        <v>500</v>
      </c>
      <c r="C26" s="293">
        <v>14.513</v>
      </c>
      <c r="D26" s="293">
        <v>10.388999999999999</v>
      </c>
      <c r="E26" s="293">
        <v>1.397</v>
      </c>
      <c r="F26" s="293">
        <v>1.056</v>
      </c>
      <c r="G26" s="293">
        <v>0.75900000000000001</v>
      </c>
      <c r="H26" s="293">
        <v>1.391</v>
      </c>
      <c r="I26" s="293">
        <v>0.97199999999999998</v>
      </c>
      <c r="J26" s="293">
        <v>0.71199999999999997</v>
      </c>
      <c r="K26" s="293">
        <v>1.365</v>
      </c>
    </row>
    <row r="27" spans="1:11">
      <c r="A27" t="s">
        <v>0</v>
      </c>
      <c r="B27" s="16">
        <v>550</v>
      </c>
      <c r="C27" s="293">
        <v>14.53</v>
      </c>
      <c r="D27" s="293">
        <v>10.404999999999999</v>
      </c>
      <c r="E27" s="293">
        <v>1.3959999999999999</v>
      </c>
      <c r="F27" s="293">
        <v>1.0649999999999999</v>
      </c>
      <c r="G27" s="293">
        <v>0.76800000000000002</v>
      </c>
      <c r="H27" s="293">
        <v>1.387</v>
      </c>
      <c r="I27" s="293">
        <v>0.98799999999999999</v>
      </c>
      <c r="J27" s="293">
        <v>0.72799999999999998</v>
      </c>
      <c r="K27" s="293">
        <v>1.3580000000000001</v>
      </c>
    </row>
    <row r="28" spans="1:11">
      <c r="A28" t="s">
        <v>0</v>
      </c>
      <c r="B28" s="16">
        <v>600</v>
      </c>
      <c r="C28" s="293">
        <v>14.545999999999999</v>
      </c>
      <c r="D28" s="293">
        <v>10.422000000000001</v>
      </c>
      <c r="E28" s="293">
        <v>1.3959999999999999</v>
      </c>
      <c r="F28" s="293">
        <v>1.075</v>
      </c>
      <c r="G28" s="293">
        <v>0.77800000000000002</v>
      </c>
      <c r="H28" s="293">
        <v>1.3819999999999999</v>
      </c>
      <c r="I28" s="293">
        <v>1.0029999999999999</v>
      </c>
      <c r="J28" s="293">
        <v>0.74299999999999999</v>
      </c>
      <c r="K28" s="293">
        <v>1.35</v>
      </c>
    </row>
    <row r="29" spans="1:11">
      <c r="A29" t="s">
        <v>0</v>
      </c>
      <c r="B29" s="16">
        <v>650</v>
      </c>
      <c r="C29" s="293">
        <v>14.571</v>
      </c>
      <c r="D29" s="293">
        <v>10.446999999999999</v>
      </c>
      <c r="E29" s="293">
        <v>1.395</v>
      </c>
      <c r="F29" s="293">
        <v>1.0860000000000001</v>
      </c>
      <c r="G29" s="293">
        <v>0.78900000000000003</v>
      </c>
      <c r="H29" s="293">
        <v>1.3759999999999999</v>
      </c>
      <c r="I29" s="293">
        <v>1.0169999999999999</v>
      </c>
      <c r="J29" s="293">
        <v>0.75800000000000001</v>
      </c>
      <c r="K29" s="293">
        <v>1.343</v>
      </c>
    </row>
    <row r="30" spans="1:11">
      <c r="A30" t="s">
        <v>0</v>
      </c>
      <c r="B30" s="16">
        <v>700</v>
      </c>
      <c r="C30" s="293">
        <v>14.603999999999999</v>
      </c>
      <c r="D30" s="293">
        <v>10.48</v>
      </c>
      <c r="E30" s="293">
        <v>1.3939999999999999</v>
      </c>
      <c r="F30" s="293">
        <v>1.0980000000000001</v>
      </c>
      <c r="G30" s="293">
        <v>0.80100000000000005</v>
      </c>
      <c r="H30" s="293">
        <v>1.371</v>
      </c>
      <c r="I30" s="293">
        <v>1.0309999999999999</v>
      </c>
      <c r="J30" s="293">
        <v>0.77100000000000002</v>
      </c>
      <c r="K30" s="293">
        <v>1.337</v>
      </c>
    </row>
    <row r="31" spans="1:11">
      <c r="A31" t="s">
        <v>0</v>
      </c>
      <c r="B31" s="16">
        <v>750</v>
      </c>
      <c r="C31" s="293">
        <v>14.645</v>
      </c>
      <c r="D31" s="293">
        <v>10.521000000000001</v>
      </c>
      <c r="E31" s="293">
        <v>1.3919999999999999</v>
      </c>
      <c r="F31" s="293">
        <v>1.1100000000000001</v>
      </c>
      <c r="G31" s="293">
        <v>0.81299999999999994</v>
      </c>
      <c r="H31" s="293">
        <v>1.365</v>
      </c>
      <c r="I31" s="293">
        <v>1.0429999999999999</v>
      </c>
      <c r="J31" s="293">
        <v>0.78300000000000003</v>
      </c>
      <c r="K31" s="293">
        <v>1.3320000000000001</v>
      </c>
    </row>
    <row r="32" spans="1:11">
      <c r="A32" t="s">
        <v>0</v>
      </c>
      <c r="B32" s="16">
        <v>800</v>
      </c>
      <c r="C32" s="293">
        <v>14.695</v>
      </c>
      <c r="D32" s="293">
        <v>10.57</v>
      </c>
      <c r="E32" s="293">
        <v>1.39</v>
      </c>
      <c r="F32" s="293">
        <v>1.121</v>
      </c>
      <c r="G32" s="293">
        <v>0.82499999999999996</v>
      </c>
      <c r="H32" s="293">
        <v>1.36</v>
      </c>
      <c r="I32" s="293">
        <v>1.054</v>
      </c>
      <c r="J32" s="293">
        <v>0.79400000000000004</v>
      </c>
      <c r="K32" s="293">
        <v>1.327</v>
      </c>
    </row>
    <row r="33" spans="1:11">
      <c r="A33" t="s">
        <v>0</v>
      </c>
      <c r="B33" s="16">
        <v>900</v>
      </c>
      <c r="C33" s="293">
        <v>14.821999999999999</v>
      </c>
      <c r="D33" s="293">
        <v>10.698</v>
      </c>
      <c r="E33" s="293">
        <v>1.385</v>
      </c>
      <c r="F33" s="293">
        <v>1.145</v>
      </c>
      <c r="G33" s="293">
        <v>0.84899999999999998</v>
      </c>
      <c r="H33" s="293">
        <v>1.349</v>
      </c>
      <c r="I33" s="293">
        <v>1.0740000000000001</v>
      </c>
      <c r="J33" s="293">
        <v>0.81399999999999995</v>
      </c>
      <c r="K33" s="293">
        <v>1.319</v>
      </c>
    </row>
    <row r="34" spans="1:11">
      <c r="A34" t="s">
        <v>0</v>
      </c>
      <c r="B34" s="16">
        <v>1000</v>
      </c>
      <c r="C34" s="293">
        <v>14.983000000000001</v>
      </c>
      <c r="D34" s="293">
        <v>10.859</v>
      </c>
      <c r="E34" s="293">
        <v>1.38</v>
      </c>
      <c r="F34" s="293">
        <v>1.167</v>
      </c>
      <c r="G34" s="293">
        <v>0.87</v>
      </c>
      <c r="H34" s="293">
        <v>1.341</v>
      </c>
      <c r="I34" s="293">
        <v>1.0900000000000001</v>
      </c>
      <c r="J34" s="293">
        <v>0.83</v>
      </c>
      <c r="K34" s="293">
        <v>1.3129999999999999</v>
      </c>
    </row>
  </sheetData>
  <mergeCells count="6">
    <mergeCell ref="C5:E5"/>
    <mergeCell ref="F5:H5"/>
    <mergeCell ref="I5:K5"/>
    <mergeCell ref="C20:E20"/>
    <mergeCell ref="I20:K20"/>
    <mergeCell ref="F20:H20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1.xml><?xml version="1.0" encoding="utf-8"?>
<worksheet xmlns="http://schemas.openxmlformats.org/spreadsheetml/2006/main" xmlns:r="http://schemas.openxmlformats.org/officeDocument/2006/relationships">
  <dimension ref="B1:H124"/>
  <sheetViews>
    <sheetView workbookViewId="0">
      <selection activeCell="J14" sqref="J14"/>
    </sheetView>
  </sheetViews>
  <sheetFormatPr defaultColWidth="8.85546875" defaultRowHeight="15"/>
  <cols>
    <col min="6" max="6" width="10.42578125" bestFit="1" customWidth="1"/>
    <col min="7" max="7" width="10" bestFit="1" customWidth="1"/>
  </cols>
  <sheetData>
    <row r="1" spans="2:8">
      <c r="B1" s="128" t="s">
        <v>316</v>
      </c>
    </row>
    <row r="3" spans="2:8" ht="18.75">
      <c r="B3" s="88" t="s">
        <v>32</v>
      </c>
      <c r="C3" s="88" t="s">
        <v>317</v>
      </c>
      <c r="D3" s="88" t="s">
        <v>319</v>
      </c>
      <c r="E3" s="88" t="s">
        <v>318</v>
      </c>
      <c r="F3" s="88" t="s">
        <v>320</v>
      </c>
      <c r="G3" s="88" t="s">
        <v>321</v>
      </c>
    </row>
    <row r="4" spans="2:8">
      <c r="B4" s="311" t="s">
        <v>313</v>
      </c>
      <c r="C4" s="311" t="s">
        <v>314</v>
      </c>
      <c r="D4" s="311"/>
      <c r="E4" s="311" t="s">
        <v>314</v>
      </c>
      <c r="F4" s="311"/>
      <c r="G4" s="311" t="s">
        <v>315</v>
      </c>
      <c r="H4" s="2"/>
    </row>
    <row r="5" spans="2:8">
      <c r="B5" s="16">
        <v>200</v>
      </c>
      <c r="C5" s="13">
        <v>199.97</v>
      </c>
      <c r="D5" s="16">
        <v>0.33629999999999999</v>
      </c>
      <c r="E5" s="13">
        <v>142.56</v>
      </c>
      <c r="F5" s="321">
        <v>1707</v>
      </c>
      <c r="G5" s="322">
        <v>1.29559</v>
      </c>
    </row>
    <row r="6" spans="2:8">
      <c r="B6" s="16">
        <v>210</v>
      </c>
      <c r="C6" s="13">
        <v>209.97</v>
      </c>
      <c r="D6" s="215">
        <v>0.3987</v>
      </c>
      <c r="E6" s="13">
        <v>149.69</v>
      </c>
      <c r="F6" s="321">
        <v>1512</v>
      </c>
      <c r="G6" s="322">
        <v>1.3444400000000001</v>
      </c>
    </row>
    <row r="7" spans="2:8">
      <c r="B7" s="16">
        <v>220</v>
      </c>
      <c r="C7" s="13">
        <v>219.97</v>
      </c>
      <c r="D7" s="215">
        <v>0.46899999999999997</v>
      </c>
      <c r="E7" s="13">
        <v>156.82</v>
      </c>
      <c r="F7" s="321">
        <v>1346</v>
      </c>
      <c r="G7" s="322">
        <v>1.3910499999999999</v>
      </c>
    </row>
    <row r="8" spans="2:8">
      <c r="B8" s="16">
        <v>230</v>
      </c>
      <c r="C8" s="13">
        <v>230.02</v>
      </c>
      <c r="D8" s="215">
        <v>0.54769999999999996</v>
      </c>
      <c r="E8" s="13">
        <v>164</v>
      </c>
      <c r="F8" s="321">
        <v>1205</v>
      </c>
      <c r="G8" s="322">
        <v>1.43557</v>
      </c>
    </row>
    <row r="9" spans="2:8">
      <c r="B9" s="16">
        <v>240</v>
      </c>
      <c r="C9" s="13">
        <v>240.02</v>
      </c>
      <c r="D9" s="215">
        <v>0.63549999999999995</v>
      </c>
      <c r="E9" s="13">
        <v>171.13</v>
      </c>
      <c r="F9" s="321">
        <v>1084</v>
      </c>
      <c r="G9" s="322">
        <v>1.47824</v>
      </c>
    </row>
    <row r="10" spans="2:8">
      <c r="B10" s="16">
        <v>250</v>
      </c>
      <c r="C10" s="13">
        <v>250.05</v>
      </c>
      <c r="D10" s="215">
        <v>0.7329</v>
      </c>
      <c r="E10" s="13">
        <v>178.28</v>
      </c>
      <c r="F10" s="14">
        <v>979</v>
      </c>
      <c r="G10" s="322">
        <v>1.5191699999999999</v>
      </c>
    </row>
    <row r="11" spans="2:8">
      <c r="B11" s="16">
        <v>260</v>
      </c>
      <c r="C11" s="13">
        <v>260.08999999999997</v>
      </c>
      <c r="D11" s="215">
        <v>0.84050000000000002</v>
      </c>
      <c r="E11" s="13">
        <v>185.45</v>
      </c>
      <c r="F11" s="14">
        <v>887.8</v>
      </c>
      <c r="G11" s="322">
        <v>1.5584800000000001</v>
      </c>
    </row>
    <row r="12" spans="2:8">
      <c r="B12" s="16">
        <v>270</v>
      </c>
      <c r="C12" s="13">
        <v>270.11</v>
      </c>
      <c r="D12" s="215">
        <v>0.95899999999999996</v>
      </c>
      <c r="E12" s="13">
        <v>192.6</v>
      </c>
      <c r="F12" s="14">
        <v>808</v>
      </c>
      <c r="G12" s="322">
        <v>1.5963400000000001</v>
      </c>
    </row>
    <row r="13" spans="2:8">
      <c r="B13" s="16">
        <v>280</v>
      </c>
      <c r="C13" s="13">
        <v>280.13</v>
      </c>
      <c r="D13" s="215">
        <v>1.0889</v>
      </c>
      <c r="E13" s="13">
        <v>199.75</v>
      </c>
      <c r="F13" s="14">
        <v>738</v>
      </c>
      <c r="G13" s="322">
        <v>1.63279</v>
      </c>
    </row>
    <row r="14" spans="2:8">
      <c r="B14" s="16">
        <v>285</v>
      </c>
      <c r="C14" s="13">
        <v>285.14</v>
      </c>
      <c r="D14" s="215">
        <v>1.1584000000000001</v>
      </c>
      <c r="E14" s="13">
        <v>203.33</v>
      </c>
      <c r="F14" s="14">
        <v>706.1</v>
      </c>
      <c r="G14" s="322">
        <v>1.65055</v>
      </c>
    </row>
    <row r="15" spans="2:8">
      <c r="B15" s="16">
        <v>290</v>
      </c>
      <c r="C15" s="13">
        <v>290.16000000000003</v>
      </c>
      <c r="D15" s="215">
        <v>1.2311000000000001</v>
      </c>
      <c r="E15" s="13">
        <v>206.91</v>
      </c>
      <c r="F15" s="14">
        <v>676.1</v>
      </c>
      <c r="G15" s="322">
        <v>1.6680200000000001</v>
      </c>
    </row>
    <row r="16" spans="2:8">
      <c r="B16" s="16">
        <v>295</v>
      </c>
      <c r="C16" s="13">
        <v>295.17</v>
      </c>
      <c r="D16" s="215">
        <v>1.3068</v>
      </c>
      <c r="E16" s="13">
        <v>210.49</v>
      </c>
      <c r="F16" s="14">
        <v>647.9</v>
      </c>
      <c r="G16" s="322">
        <v>1.6851499999999999</v>
      </c>
    </row>
    <row r="17" spans="2:7">
      <c r="B17" s="16">
        <v>300</v>
      </c>
      <c r="C17" s="13">
        <v>300.19</v>
      </c>
      <c r="D17" s="215">
        <v>1.3859999999999999</v>
      </c>
      <c r="E17" s="13">
        <v>214.07</v>
      </c>
      <c r="F17" s="14">
        <v>621.20000000000005</v>
      </c>
      <c r="G17" s="322">
        <v>1.7020299999999999</v>
      </c>
    </row>
    <row r="18" spans="2:7">
      <c r="B18" s="16">
        <v>305</v>
      </c>
      <c r="C18" s="13">
        <v>305.22000000000003</v>
      </c>
      <c r="D18" s="215">
        <v>1.4685999999999999</v>
      </c>
      <c r="E18" s="13">
        <v>217.67</v>
      </c>
      <c r="F18" s="14">
        <v>596</v>
      </c>
      <c r="G18" s="322">
        <v>1.71865</v>
      </c>
    </row>
    <row r="19" spans="2:7">
      <c r="B19" s="16">
        <v>310</v>
      </c>
      <c r="C19" s="13">
        <v>310.24</v>
      </c>
      <c r="D19" s="215">
        <v>1.5546</v>
      </c>
      <c r="E19" s="13">
        <v>221.25</v>
      </c>
      <c r="F19" s="14">
        <v>572.29999999999995</v>
      </c>
      <c r="G19" s="322">
        <v>1.73498</v>
      </c>
    </row>
    <row r="20" spans="2:7">
      <c r="B20" s="16">
        <v>315</v>
      </c>
      <c r="C20" s="13">
        <v>315.27</v>
      </c>
      <c r="D20" s="215">
        <v>1.6442000000000001</v>
      </c>
      <c r="E20" s="13">
        <v>224.85</v>
      </c>
      <c r="F20" s="14">
        <v>549.79999999999995</v>
      </c>
      <c r="G20" s="322">
        <v>1.7510600000000001</v>
      </c>
    </row>
    <row r="21" spans="2:7">
      <c r="B21" s="16">
        <v>320</v>
      </c>
      <c r="C21" s="13">
        <v>320.29000000000002</v>
      </c>
      <c r="D21" s="215">
        <v>1.7375</v>
      </c>
      <c r="E21" s="13">
        <v>228.42</v>
      </c>
      <c r="F21" s="14">
        <v>528.6</v>
      </c>
      <c r="G21" s="322">
        <v>1.7668999999999999</v>
      </c>
    </row>
    <row r="22" spans="2:7">
      <c r="B22" s="16">
        <v>325</v>
      </c>
      <c r="C22" s="13">
        <v>325.31</v>
      </c>
      <c r="D22" s="215">
        <v>1.8345</v>
      </c>
      <c r="E22" s="13">
        <v>232.02</v>
      </c>
      <c r="F22" s="14">
        <v>508.4</v>
      </c>
      <c r="G22" s="322">
        <v>1.7824899999999999</v>
      </c>
    </row>
    <row r="23" spans="2:7">
      <c r="B23" s="16">
        <v>330</v>
      </c>
      <c r="C23" s="13">
        <v>330.34</v>
      </c>
      <c r="D23" s="215">
        <v>1.9352</v>
      </c>
      <c r="E23" s="13">
        <v>235.61</v>
      </c>
      <c r="F23" s="14">
        <v>489.4</v>
      </c>
      <c r="G23" s="322">
        <v>1.79783</v>
      </c>
    </row>
    <row r="24" spans="2:7">
      <c r="B24" s="16">
        <v>340</v>
      </c>
      <c r="C24" s="13">
        <v>340.42</v>
      </c>
      <c r="D24" s="306">
        <v>2.149</v>
      </c>
      <c r="E24" s="13">
        <v>242.82</v>
      </c>
      <c r="F24" s="14">
        <v>454.1</v>
      </c>
      <c r="G24" s="322">
        <v>1.8279000000000001</v>
      </c>
    </row>
    <row r="25" spans="2:7">
      <c r="B25" s="16">
        <v>350</v>
      </c>
      <c r="C25" s="13">
        <v>350.49</v>
      </c>
      <c r="D25" s="306">
        <v>2.379</v>
      </c>
      <c r="E25" s="13">
        <v>250.02</v>
      </c>
      <c r="F25" s="14">
        <v>422.2</v>
      </c>
      <c r="G25" s="322">
        <v>1.8570800000000001</v>
      </c>
    </row>
    <row r="26" spans="2:7">
      <c r="B26" s="16">
        <v>360</v>
      </c>
      <c r="C26" s="13">
        <v>360.58</v>
      </c>
      <c r="D26" s="306">
        <v>2.6259999999999999</v>
      </c>
      <c r="E26" s="13">
        <v>257.24</v>
      </c>
      <c r="F26" s="14">
        <v>393.4</v>
      </c>
      <c r="G26" s="322">
        <v>1.8854299999999999</v>
      </c>
    </row>
    <row r="27" spans="2:7">
      <c r="B27" s="16">
        <v>370</v>
      </c>
      <c r="C27" s="13">
        <v>370.67</v>
      </c>
      <c r="D27" s="306">
        <v>2.8919999999999999</v>
      </c>
      <c r="E27" s="13">
        <v>264.45999999999998</v>
      </c>
      <c r="F27" s="14">
        <v>367.2</v>
      </c>
      <c r="G27" s="322">
        <v>1.91313</v>
      </c>
    </row>
    <row r="28" spans="2:7">
      <c r="B28" s="16">
        <v>380</v>
      </c>
      <c r="C28" s="13">
        <v>380.77</v>
      </c>
      <c r="D28" s="306">
        <v>3.1760000000000002</v>
      </c>
      <c r="E28" s="13">
        <v>271.69</v>
      </c>
      <c r="F28" s="14">
        <v>343.4</v>
      </c>
      <c r="G28" s="322">
        <v>1.94001</v>
      </c>
    </row>
    <row r="29" spans="2:7">
      <c r="B29" s="16">
        <v>390</v>
      </c>
      <c r="C29" s="13">
        <v>390.88</v>
      </c>
      <c r="D29" s="306">
        <v>3.4809999999999999</v>
      </c>
      <c r="E29" s="13">
        <v>278.93</v>
      </c>
      <c r="F29" s="14">
        <v>321.5</v>
      </c>
      <c r="G29" s="322">
        <v>1.9663299999999999</v>
      </c>
    </row>
    <row r="30" spans="2:7">
      <c r="B30" s="16">
        <v>400</v>
      </c>
      <c r="C30" s="13">
        <v>400.98</v>
      </c>
      <c r="D30" s="306">
        <v>3.806</v>
      </c>
      <c r="E30" s="13">
        <v>286.16000000000003</v>
      </c>
      <c r="F30" s="14">
        <v>301.60000000000002</v>
      </c>
      <c r="G30" s="322">
        <v>1.99194</v>
      </c>
    </row>
    <row r="31" spans="2:7">
      <c r="B31" s="16">
        <v>410</v>
      </c>
      <c r="C31" s="13">
        <v>411.12</v>
      </c>
      <c r="D31" s="306">
        <v>4.1529999999999996</v>
      </c>
      <c r="E31" s="13">
        <v>293.43</v>
      </c>
      <c r="F31" s="14">
        <v>283.3</v>
      </c>
      <c r="G31" s="322">
        <v>2.0169899999999998</v>
      </c>
    </row>
    <row r="32" spans="2:7">
      <c r="B32" s="16">
        <v>420</v>
      </c>
      <c r="C32" s="13">
        <v>421.26</v>
      </c>
      <c r="D32" s="306">
        <v>4.5220000000000002</v>
      </c>
      <c r="E32" s="13">
        <v>300.69</v>
      </c>
      <c r="F32" s="14">
        <v>266.60000000000002</v>
      </c>
      <c r="G32" s="322">
        <v>2.04142</v>
      </c>
    </row>
    <row r="33" spans="2:7">
      <c r="B33" s="16">
        <v>430</v>
      </c>
      <c r="C33" s="13">
        <v>431.43</v>
      </c>
      <c r="D33" s="306">
        <v>4.915</v>
      </c>
      <c r="E33" s="13">
        <v>307.99</v>
      </c>
      <c r="F33" s="14">
        <v>251.1</v>
      </c>
      <c r="G33" s="322">
        <v>2.0653299999999999</v>
      </c>
    </row>
    <row r="34" spans="2:7">
      <c r="B34" s="16">
        <v>440</v>
      </c>
      <c r="C34" s="13">
        <v>441.61</v>
      </c>
      <c r="D34" s="306">
        <v>5.3319999999999999</v>
      </c>
      <c r="E34" s="13">
        <v>315.3</v>
      </c>
      <c r="F34" s="14">
        <v>236.8</v>
      </c>
      <c r="G34" s="322">
        <v>2.0886999999999998</v>
      </c>
    </row>
    <row r="35" spans="2:7">
      <c r="B35" s="16">
        <v>450</v>
      </c>
      <c r="C35" s="13">
        <v>451.8</v>
      </c>
      <c r="D35" s="306">
        <v>5.7750000000000004</v>
      </c>
      <c r="E35" s="13">
        <v>322.62</v>
      </c>
      <c r="F35" s="14">
        <v>223.6</v>
      </c>
      <c r="G35" s="322">
        <v>2.1116100000000002</v>
      </c>
    </row>
    <row r="36" spans="2:7">
      <c r="B36" s="16">
        <v>460</v>
      </c>
      <c r="C36" s="13">
        <v>462.02</v>
      </c>
      <c r="D36" s="306">
        <v>6.2450000000000001</v>
      </c>
      <c r="E36" s="13">
        <v>329.97</v>
      </c>
      <c r="F36" s="14">
        <v>211.4</v>
      </c>
      <c r="G36" s="322">
        <v>2.1340699999999999</v>
      </c>
    </row>
    <row r="37" spans="2:7">
      <c r="B37" s="16">
        <v>470</v>
      </c>
      <c r="C37" s="13">
        <v>472.24</v>
      </c>
      <c r="D37" s="306">
        <v>6.742</v>
      </c>
      <c r="E37" s="13">
        <v>337.32</v>
      </c>
      <c r="F37" s="14">
        <v>200.1</v>
      </c>
      <c r="G37" s="322">
        <v>2.15604</v>
      </c>
    </row>
    <row r="38" spans="2:7">
      <c r="B38" s="16">
        <v>480</v>
      </c>
      <c r="C38" s="13">
        <v>482.49</v>
      </c>
      <c r="D38" s="306">
        <v>7.2679999999999998</v>
      </c>
      <c r="E38" s="13">
        <v>344.7</v>
      </c>
      <c r="F38" s="14">
        <v>189.5</v>
      </c>
      <c r="G38" s="322">
        <v>2.1776</v>
      </c>
    </row>
    <row r="39" spans="2:7">
      <c r="B39" s="16">
        <v>490</v>
      </c>
      <c r="C39" s="13">
        <v>492.74</v>
      </c>
      <c r="D39" s="306">
        <v>7.8239999999999998</v>
      </c>
      <c r="E39" s="13">
        <v>352.08</v>
      </c>
      <c r="F39" s="14">
        <v>179.7</v>
      </c>
      <c r="G39" s="322">
        <v>2.19876</v>
      </c>
    </row>
    <row r="40" spans="2:7">
      <c r="B40" s="16">
        <v>500</v>
      </c>
      <c r="C40" s="13">
        <v>503.02</v>
      </c>
      <c r="D40" s="306">
        <v>8.4109999999999996</v>
      </c>
      <c r="E40" s="13">
        <v>359.49</v>
      </c>
      <c r="F40" s="14">
        <v>170.6</v>
      </c>
      <c r="G40" s="322">
        <v>2.2195200000000002</v>
      </c>
    </row>
    <row r="41" spans="2:7">
      <c r="B41" s="16">
        <v>510</v>
      </c>
      <c r="C41" s="13">
        <v>513.32000000000005</v>
      </c>
      <c r="D41" s="306">
        <v>9.0310000000000006</v>
      </c>
      <c r="E41" s="13">
        <v>366.92</v>
      </c>
      <c r="F41" s="14">
        <v>162.1</v>
      </c>
      <c r="G41" s="322">
        <v>2.2399300000000002</v>
      </c>
    </row>
    <row r="42" spans="2:7">
      <c r="B42" s="16">
        <v>520</v>
      </c>
      <c r="C42" s="13">
        <v>523.63</v>
      </c>
      <c r="D42" s="306">
        <v>9.6839999999999993</v>
      </c>
      <c r="E42" s="13">
        <v>374.36</v>
      </c>
      <c r="F42" s="14">
        <v>154.1</v>
      </c>
      <c r="G42" s="322">
        <v>2.25997</v>
      </c>
    </row>
    <row r="43" spans="2:7">
      <c r="B43" s="16">
        <v>530</v>
      </c>
      <c r="C43" s="13">
        <v>533.98</v>
      </c>
      <c r="D43" s="13">
        <v>10.37</v>
      </c>
      <c r="E43" s="13">
        <v>381.84</v>
      </c>
      <c r="F43" s="14">
        <v>146.69999999999999</v>
      </c>
      <c r="G43" s="322">
        <v>2.2796699999999999</v>
      </c>
    </row>
    <row r="44" spans="2:7">
      <c r="B44" s="16">
        <v>540</v>
      </c>
      <c r="C44" s="13">
        <v>544.35</v>
      </c>
      <c r="D44" s="13">
        <v>11.1</v>
      </c>
      <c r="E44" s="13">
        <v>389.34</v>
      </c>
      <c r="F44" s="14">
        <v>139.69999999999999</v>
      </c>
      <c r="G44" s="322">
        <v>2.2990599999999999</v>
      </c>
    </row>
    <row r="45" spans="2:7">
      <c r="B45" s="16">
        <v>550</v>
      </c>
      <c r="C45" s="13">
        <v>555.74</v>
      </c>
      <c r="D45" s="13">
        <v>11.86</v>
      </c>
      <c r="E45" s="13">
        <v>396.86</v>
      </c>
      <c r="F45" s="14">
        <v>133.1</v>
      </c>
      <c r="G45" s="322">
        <v>2.3180900000000002</v>
      </c>
    </row>
    <row r="46" spans="2:7">
      <c r="B46" s="16">
        <v>560</v>
      </c>
      <c r="C46" s="13">
        <v>565.16999999999996</v>
      </c>
      <c r="D46" s="13">
        <v>12.66</v>
      </c>
      <c r="E46" s="13">
        <v>404.42</v>
      </c>
      <c r="F46" s="14">
        <v>127</v>
      </c>
      <c r="G46" s="322">
        <v>2.3368500000000001</v>
      </c>
    </row>
    <row r="47" spans="2:7">
      <c r="B47" s="16">
        <v>570</v>
      </c>
      <c r="C47" s="13">
        <v>575.59</v>
      </c>
      <c r="D47" s="13">
        <v>13.5</v>
      </c>
      <c r="E47" s="13">
        <v>411.97</v>
      </c>
      <c r="F47" s="14">
        <v>121.2</v>
      </c>
      <c r="G47" s="322">
        <v>2.3553099999999998</v>
      </c>
    </row>
    <row r="48" spans="2:7">
      <c r="B48" s="16">
        <v>580</v>
      </c>
      <c r="C48" s="13">
        <v>586.04</v>
      </c>
      <c r="D48" s="13">
        <v>14.38</v>
      </c>
      <c r="E48" s="13">
        <v>419.55</v>
      </c>
      <c r="F48" s="14">
        <v>115.7</v>
      </c>
      <c r="G48" s="322">
        <v>2.3734799999999998</v>
      </c>
    </row>
    <row r="49" spans="2:7">
      <c r="B49" s="16">
        <v>590</v>
      </c>
      <c r="C49" s="13">
        <v>596.52</v>
      </c>
      <c r="D49" s="13">
        <v>15.31</v>
      </c>
      <c r="E49" s="13">
        <v>427.15</v>
      </c>
      <c r="F49" s="14">
        <v>110.6</v>
      </c>
      <c r="G49" s="322">
        <v>2.3914</v>
      </c>
    </row>
    <row r="50" spans="2:7">
      <c r="B50" s="16">
        <v>600</v>
      </c>
      <c r="C50" s="13">
        <v>607.02</v>
      </c>
      <c r="D50" s="13">
        <v>16.28</v>
      </c>
      <c r="E50" s="13">
        <v>434.78</v>
      </c>
      <c r="F50" s="14">
        <v>105.8</v>
      </c>
      <c r="G50" s="322">
        <v>2.4090199999999999</v>
      </c>
    </row>
    <row r="51" spans="2:7">
      <c r="B51" s="16">
        <v>610</v>
      </c>
      <c r="C51" s="13">
        <v>617.53</v>
      </c>
      <c r="D51" s="13">
        <v>17.3</v>
      </c>
      <c r="E51" s="13">
        <v>442.42</v>
      </c>
      <c r="F51" s="14">
        <v>101.2</v>
      </c>
      <c r="G51" s="322">
        <v>2.4264399999999999</v>
      </c>
    </row>
    <row r="52" spans="2:7">
      <c r="B52" s="16">
        <v>620</v>
      </c>
      <c r="C52" s="13">
        <v>628.07000000000005</v>
      </c>
      <c r="D52" s="13">
        <v>18.36</v>
      </c>
      <c r="E52" s="13">
        <v>450.09</v>
      </c>
      <c r="F52" s="13">
        <v>96.92</v>
      </c>
      <c r="G52" s="322">
        <v>2.4435600000000002</v>
      </c>
    </row>
    <row r="53" spans="2:7">
      <c r="B53" s="16">
        <v>630</v>
      </c>
      <c r="C53" s="13">
        <v>638.63</v>
      </c>
      <c r="D53" s="13">
        <v>19.84</v>
      </c>
      <c r="E53" s="13">
        <v>457.78</v>
      </c>
      <c r="F53" s="13">
        <v>92.84</v>
      </c>
      <c r="G53" s="322">
        <v>2.46048</v>
      </c>
    </row>
    <row r="54" spans="2:7">
      <c r="B54" s="16">
        <v>640</v>
      </c>
      <c r="C54" s="13">
        <v>649.22</v>
      </c>
      <c r="D54" s="13">
        <v>20.64</v>
      </c>
      <c r="E54" s="13">
        <v>465.5</v>
      </c>
      <c r="F54" s="13">
        <v>88.99</v>
      </c>
      <c r="G54" s="322">
        <v>2.47716</v>
      </c>
    </row>
    <row r="55" spans="2:7">
      <c r="B55" s="16">
        <v>650</v>
      </c>
      <c r="C55" s="13">
        <v>659.84</v>
      </c>
      <c r="D55" s="13">
        <v>21.86</v>
      </c>
      <c r="E55" s="13">
        <v>473.25</v>
      </c>
      <c r="F55" s="13">
        <v>85.34</v>
      </c>
      <c r="G55" s="322">
        <v>2.4936400000000001</v>
      </c>
    </row>
    <row r="56" spans="2:7">
      <c r="B56" s="16">
        <v>660</v>
      </c>
      <c r="C56" s="13">
        <v>670.47</v>
      </c>
      <c r="D56" s="13">
        <v>23.13</v>
      </c>
      <c r="E56" s="13">
        <v>481.01</v>
      </c>
      <c r="F56" s="13">
        <v>81.89</v>
      </c>
      <c r="G56" s="322">
        <v>2.5098500000000001</v>
      </c>
    </row>
    <row r="57" spans="2:7">
      <c r="B57" s="16">
        <v>670</v>
      </c>
      <c r="C57" s="13">
        <v>681.14</v>
      </c>
      <c r="D57" s="13">
        <v>24.46</v>
      </c>
      <c r="E57" s="13">
        <v>488.81</v>
      </c>
      <c r="F57" s="13">
        <v>78.61</v>
      </c>
      <c r="G57" s="322">
        <v>2.52589</v>
      </c>
    </row>
    <row r="58" spans="2:7">
      <c r="B58" s="16">
        <v>680</v>
      </c>
      <c r="C58" s="13">
        <v>691.82</v>
      </c>
      <c r="D58" s="13">
        <v>25.85</v>
      </c>
      <c r="E58" s="13">
        <v>496.62</v>
      </c>
      <c r="F58" s="13">
        <v>75.5</v>
      </c>
      <c r="G58" s="322">
        <v>2.54175</v>
      </c>
    </row>
    <row r="59" spans="2:7">
      <c r="B59" s="16">
        <v>690</v>
      </c>
      <c r="C59" s="13">
        <v>702.52</v>
      </c>
      <c r="D59" s="13">
        <v>27.29</v>
      </c>
      <c r="E59" s="13">
        <v>504.45</v>
      </c>
      <c r="F59" s="13">
        <v>72.56</v>
      </c>
      <c r="G59" s="322">
        <v>2.5573100000000002</v>
      </c>
    </row>
    <row r="60" spans="2:7">
      <c r="B60" s="16">
        <v>700</v>
      </c>
      <c r="C60" s="13">
        <v>713.27</v>
      </c>
      <c r="D60" s="13">
        <v>28.8</v>
      </c>
      <c r="E60" s="13">
        <v>512.33000000000004</v>
      </c>
      <c r="F60" s="13">
        <v>69.760000000000005</v>
      </c>
      <c r="G60" s="322">
        <v>2.5727699999999998</v>
      </c>
    </row>
    <row r="61" spans="2:7">
      <c r="B61" s="16">
        <v>710</v>
      </c>
      <c r="C61" s="13">
        <v>724.04</v>
      </c>
      <c r="D61" s="13">
        <v>30.38</v>
      </c>
      <c r="E61" s="13">
        <v>520.23</v>
      </c>
      <c r="F61" s="13">
        <v>67.069999999999993</v>
      </c>
      <c r="G61" s="322">
        <v>2.5880999999999998</v>
      </c>
    </row>
    <row r="62" spans="2:7">
      <c r="B62" s="16">
        <v>720</v>
      </c>
      <c r="C62" s="13">
        <v>734.82</v>
      </c>
      <c r="D62" s="13">
        <v>32.020000000000003</v>
      </c>
      <c r="E62" s="13">
        <v>528.14</v>
      </c>
      <c r="F62" s="13">
        <v>64.53</v>
      </c>
      <c r="G62" s="322">
        <v>2.6031900000000001</v>
      </c>
    </row>
    <row r="63" spans="2:7">
      <c r="B63" s="16">
        <v>730</v>
      </c>
      <c r="C63" s="13">
        <v>745.62</v>
      </c>
      <c r="D63" s="13">
        <v>33.72</v>
      </c>
      <c r="E63" s="13">
        <v>536.07000000000005</v>
      </c>
      <c r="F63" s="13">
        <v>62.13</v>
      </c>
      <c r="G63" s="322">
        <v>2.6180300000000001</v>
      </c>
    </row>
    <row r="64" spans="2:7">
      <c r="B64" s="16">
        <v>740</v>
      </c>
      <c r="C64" s="13">
        <v>756.44</v>
      </c>
      <c r="D64" s="13">
        <v>35.5</v>
      </c>
      <c r="E64" s="13">
        <v>544.02</v>
      </c>
      <c r="F64" s="13">
        <v>59.82</v>
      </c>
      <c r="G64" s="322">
        <v>2.6328</v>
      </c>
    </row>
    <row r="65" spans="2:8">
      <c r="B65" s="16">
        <v>750</v>
      </c>
      <c r="C65" s="13">
        <v>767.29</v>
      </c>
      <c r="D65" s="13">
        <v>37.35</v>
      </c>
      <c r="E65" s="13">
        <v>551.99</v>
      </c>
      <c r="F65" s="13">
        <v>57.63</v>
      </c>
      <c r="G65" s="322">
        <v>2.64737</v>
      </c>
    </row>
    <row r="66" spans="2:8">
      <c r="B66" s="16">
        <v>760</v>
      </c>
      <c r="C66" s="13">
        <v>778.18</v>
      </c>
      <c r="D66" s="13">
        <v>39.270000000000003</v>
      </c>
      <c r="E66" s="13">
        <v>560.01</v>
      </c>
      <c r="F66" s="13">
        <v>55.54</v>
      </c>
      <c r="G66" s="322">
        <v>2.6617600000000001</v>
      </c>
    </row>
    <row r="67" spans="2:8">
      <c r="B67" s="16">
        <v>780</v>
      </c>
      <c r="C67" s="13">
        <v>800.03</v>
      </c>
      <c r="D67" s="13">
        <v>43.35</v>
      </c>
      <c r="E67" s="13">
        <v>576.12</v>
      </c>
      <c r="F67" s="13">
        <v>51.64</v>
      </c>
      <c r="G67" s="322">
        <v>2.6901299999999999</v>
      </c>
    </row>
    <row r="68" spans="2:8">
      <c r="B68" s="16">
        <v>800</v>
      </c>
      <c r="C68" s="13">
        <v>821.95</v>
      </c>
      <c r="D68" s="13">
        <v>47.75</v>
      </c>
      <c r="E68" s="13">
        <v>592.29999999999995</v>
      </c>
      <c r="F68" s="13">
        <v>48.08</v>
      </c>
      <c r="G68" s="322">
        <v>2.71787</v>
      </c>
      <c r="H68" t="s">
        <v>82</v>
      </c>
    </row>
    <row r="69" spans="2:8">
      <c r="B69" s="16">
        <v>820</v>
      </c>
      <c r="C69" s="13">
        <v>843.98</v>
      </c>
      <c r="D69" s="13">
        <v>52.59</v>
      </c>
      <c r="E69" s="13">
        <v>608.59</v>
      </c>
      <c r="F69" s="13">
        <v>44.84</v>
      </c>
      <c r="G69" s="322">
        <v>2.7450399999999999</v>
      </c>
      <c r="H69" t="s">
        <v>82</v>
      </c>
    </row>
    <row r="70" spans="2:8">
      <c r="B70" s="16">
        <v>840</v>
      </c>
      <c r="C70" s="13">
        <v>866.08</v>
      </c>
      <c r="D70" s="13">
        <v>57.6</v>
      </c>
      <c r="E70" s="13">
        <v>624.95000000000005</v>
      </c>
      <c r="F70" s="13">
        <v>41.85</v>
      </c>
      <c r="G70" s="322">
        <v>2.7717000000000001</v>
      </c>
      <c r="H70" t="s">
        <v>82</v>
      </c>
    </row>
    <row r="71" spans="2:8">
      <c r="B71" s="16">
        <v>860</v>
      </c>
      <c r="C71" s="13">
        <v>888.27</v>
      </c>
      <c r="D71" s="13">
        <v>63.09</v>
      </c>
      <c r="E71" s="13">
        <v>641.4</v>
      </c>
      <c r="F71" s="13">
        <v>39.119999999999997</v>
      </c>
      <c r="G71" s="322">
        <v>2.7978299999999998</v>
      </c>
      <c r="H71" t="s">
        <v>82</v>
      </c>
    </row>
    <row r="72" spans="2:8">
      <c r="B72" s="16">
        <v>880</v>
      </c>
      <c r="C72" s="13">
        <v>910.56</v>
      </c>
      <c r="D72" s="13">
        <v>68.98</v>
      </c>
      <c r="E72" s="13">
        <v>657.95</v>
      </c>
      <c r="F72" s="13">
        <v>36.61</v>
      </c>
      <c r="G72" s="322">
        <v>2.8234400000000002</v>
      </c>
      <c r="H72" t="s">
        <v>82</v>
      </c>
    </row>
    <row r="73" spans="2:8">
      <c r="B73" s="16">
        <v>900</v>
      </c>
      <c r="C73" s="13">
        <v>932.93</v>
      </c>
      <c r="D73" s="13">
        <v>75.290000000000006</v>
      </c>
      <c r="E73" s="13">
        <v>674.58</v>
      </c>
      <c r="F73" s="13">
        <v>34.31</v>
      </c>
      <c r="G73" s="322">
        <v>2.84856</v>
      </c>
      <c r="H73" t="s">
        <v>82</v>
      </c>
    </row>
    <row r="74" spans="2:8">
      <c r="B74" s="16">
        <v>920</v>
      </c>
      <c r="C74" s="13">
        <v>955.38</v>
      </c>
      <c r="D74" s="13">
        <v>82.05</v>
      </c>
      <c r="E74" s="13">
        <v>691.28</v>
      </c>
      <c r="F74" s="13">
        <v>32.18</v>
      </c>
      <c r="G74" s="322">
        <v>2.87324</v>
      </c>
      <c r="H74" t="s">
        <v>82</v>
      </c>
    </row>
    <row r="75" spans="2:8">
      <c r="B75" s="16">
        <v>940</v>
      </c>
      <c r="C75" s="13">
        <v>977.92</v>
      </c>
      <c r="D75" s="13">
        <v>89.28</v>
      </c>
      <c r="E75" s="13">
        <v>708.08</v>
      </c>
      <c r="F75" s="13">
        <v>30.22</v>
      </c>
      <c r="G75" s="322">
        <v>2.8974799999999998</v>
      </c>
      <c r="H75" t="s">
        <v>82</v>
      </c>
    </row>
    <row r="76" spans="2:8">
      <c r="B76" s="16">
        <v>960</v>
      </c>
      <c r="C76" s="13">
        <v>1000.55</v>
      </c>
      <c r="D76" s="13">
        <v>97</v>
      </c>
      <c r="E76" s="13">
        <v>725.02</v>
      </c>
      <c r="F76" s="13">
        <v>28.4</v>
      </c>
      <c r="G76" s="322">
        <v>2.9212799999999999</v>
      </c>
      <c r="H76" t="s">
        <v>82</v>
      </c>
    </row>
    <row r="77" spans="2:8">
      <c r="B77" s="16">
        <v>980</v>
      </c>
      <c r="C77" s="13">
        <v>1023.25</v>
      </c>
      <c r="D77" s="14">
        <v>105.2</v>
      </c>
      <c r="E77" s="13">
        <v>741.98</v>
      </c>
      <c r="F77" s="13">
        <v>26.73</v>
      </c>
      <c r="G77" s="322">
        <v>2.94468</v>
      </c>
      <c r="H77" t="s">
        <v>82</v>
      </c>
    </row>
    <row r="78" spans="2:8">
      <c r="B78" s="16">
        <v>1000</v>
      </c>
      <c r="C78" s="13">
        <v>1046.04</v>
      </c>
      <c r="D78" s="14">
        <v>114</v>
      </c>
      <c r="E78" s="13">
        <v>758.94</v>
      </c>
      <c r="F78" s="13">
        <v>25.17</v>
      </c>
      <c r="G78" s="322">
        <v>2.9676999999999998</v>
      </c>
      <c r="H78" t="s">
        <v>82</v>
      </c>
    </row>
    <row r="79" spans="2:8">
      <c r="B79" s="16">
        <v>1020</v>
      </c>
      <c r="C79" s="13">
        <v>1068.8900000000001</v>
      </c>
      <c r="D79" s="14">
        <v>123.4</v>
      </c>
      <c r="E79" s="13">
        <v>776.1</v>
      </c>
      <c r="F79" s="13">
        <v>23.72</v>
      </c>
      <c r="G79" s="322">
        <v>2.9903400000000002</v>
      </c>
      <c r="H79" t="s">
        <v>82</v>
      </c>
    </row>
    <row r="80" spans="2:8">
      <c r="B80" s="16">
        <v>1040</v>
      </c>
      <c r="C80" s="13">
        <v>1091.8499999999999</v>
      </c>
      <c r="D80" s="14">
        <v>133.30000000000001</v>
      </c>
      <c r="E80" s="13">
        <v>793.36</v>
      </c>
      <c r="F80" s="13">
        <v>23.29</v>
      </c>
      <c r="G80" s="322">
        <v>3.0125999999999999</v>
      </c>
      <c r="H80" t="s">
        <v>82</v>
      </c>
    </row>
    <row r="81" spans="2:8">
      <c r="B81" s="16">
        <v>1060</v>
      </c>
      <c r="C81" s="13">
        <v>1114.8599999999999</v>
      </c>
      <c r="D81" s="14">
        <v>143.9</v>
      </c>
      <c r="E81" s="13">
        <v>810.62</v>
      </c>
      <c r="F81" s="13">
        <v>21.14</v>
      </c>
      <c r="G81" s="322">
        <v>3.0344899999999999</v>
      </c>
      <c r="H81" t="s">
        <v>82</v>
      </c>
    </row>
    <row r="82" spans="2:8">
      <c r="B82" s="16">
        <v>1080</v>
      </c>
      <c r="C82" s="13">
        <v>1137.8900000000001</v>
      </c>
      <c r="D82" s="14">
        <v>155.19999999999999</v>
      </c>
      <c r="E82" s="13">
        <v>827.88</v>
      </c>
      <c r="F82" s="13">
        <v>19.98</v>
      </c>
      <c r="G82" s="322">
        <v>3.0560800000000001</v>
      </c>
      <c r="H82" t="s">
        <v>82</v>
      </c>
    </row>
    <row r="83" spans="2:8">
      <c r="B83" s="16">
        <v>1100</v>
      </c>
      <c r="C83" s="13">
        <v>1161.07</v>
      </c>
      <c r="D83" s="14">
        <v>167.1</v>
      </c>
      <c r="E83" s="13">
        <v>845.33</v>
      </c>
      <c r="F83" s="306">
        <v>18.896000000000001</v>
      </c>
      <c r="G83" s="322">
        <v>3.0773199999999998</v>
      </c>
      <c r="H83" t="s">
        <v>82</v>
      </c>
    </row>
    <row r="84" spans="2:8">
      <c r="B84" s="16">
        <v>1120</v>
      </c>
      <c r="C84" s="13">
        <v>1184.28</v>
      </c>
      <c r="D84" s="14">
        <v>179.7</v>
      </c>
      <c r="E84" s="13">
        <v>862.79</v>
      </c>
      <c r="F84" s="306">
        <v>17.885999999999999</v>
      </c>
      <c r="G84" s="322">
        <v>3.0982500000000002</v>
      </c>
      <c r="H84" t="s">
        <v>82</v>
      </c>
    </row>
    <row r="85" spans="2:8">
      <c r="B85" s="16">
        <v>1140</v>
      </c>
      <c r="C85" s="13">
        <v>1207.57</v>
      </c>
      <c r="D85" s="14">
        <v>193.1</v>
      </c>
      <c r="E85" s="13">
        <v>880.35</v>
      </c>
      <c r="F85" s="306">
        <v>16.946000000000002</v>
      </c>
      <c r="G85" s="322">
        <v>3.11883</v>
      </c>
      <c r="H85" t="s">
        <v>82</v>
      </c>
    </row>
    <row r="86" spans="2:8">
      <c r="B86" s="16">
        <v>1160</v>
      </c>
      <c r="C86" s="13">
        <v>1230.92</v>
      </c>
      <c r="D86" s="14">
        <v>207.2</v>
      </c>
      <c r="E86" s="13">
        <v>897.91</v>
      </c>
      <c r="F86" s="306">
        <v>16.064</v>
      </c>
      <c r="G86" s="322">
        <v>3.13916</v>
      </c>
      <c r="H86" t="s">
        <v>82</v>
      </c>
    </row>
    <row r="87" spans="2:8">
      <c r="B87" s="16">
        <v>1180</v>
      </c>
      <c r="C87" s="13">
        <v>1254.3399999999999</v>
      </c>
      <c r="D87" s="14">
        <v>222.2</v>
      </c>
      <c r="E87" s="13">
        <v>915.57</v>
      </c>
      <c r="F87" s="306">
        <v>15.241</v>
      </c>
      <c r="G87" s="322">
        <v>3.15916</v>
      </c>
      <c r="H87" t="s">
        <v>82</v>
      </c>
    </row>
    <row r="88" spans="2:8">
      <c r="B88" s="16">
        <v>1200</v>
      </c>
      <c r="C88" s="13">
        <v>1277.79</v>
      </c>
      <c r="D88" s="14">
        <v>238</v>
      </c>
      <c r="E88" s="13">
        <v>933.33</v>
      </c>
      <c r="F88" s="306">
        <v>14.47</v>
      </c>
      <c r="G88" s="322">
        <v>3.1788799999999999</v>
      </c>
      <c r="H88" t="s">
        <v>82</v>
      </c>
    </row>
    <row r="89" spans="2:8">
      <c r="B89" s="16">
        <v>1220</v>
      </c>
      <c r="C89" s="13">
        <v>1301.31</v>
      </c>
      <c r="D89" s="14">
        <v>254.7</v>
      </c>
      <c r="E89" s="13">
        <v>951.09</v>
      </c>
      <c r="F89" s="306">
        <v>13.747</v>
      </c>
      <c r="G89" s="322">
        <v>3.19834</v>
      </c>
      <c r="H89" t="s">
        <v>82</v>
      </c>
    </row>
    <row r="90" spans="2:8">
      <c r="B90" s="16">
        <v>1240</v>
      </c>
      <c r="C90" s="13">
        <v>1324.93</v>
      </c>
      <c r="D90" s="14">
        <v>272.3</v>
      </c>
      <c r="E90" s="13">
        <v>968.95</v>
      </c>
      <c r="F90" s="306">
        <v>13.069000000000001</v>
      </c>
      <c r="G90" s="322">
        <v>3.2175099999999999</v>
      </c>
      <c r="H90" t="s">
        <v>82</v>
      </c>
    </row>
    <row r="91" spans="2:8">
      <c r="B91" s="16">
        <v>1260</v>
      </c>
      <c r="C91" s="13">
        <v>1348.55</v>
      </c>
      <c r="D91" s="14">
        <v>290.8</v>
      </c>
      <c r="E91" s="13">
        <v>986.9</v>
      </c>
      <c r="F91" s="306">
        <v>12.435</v>
      </c>
      <c r="G91" s="322">
        <v>3.23638</v>
      </c>
      <c r="H91" t="s">
        <v>82</v>
      </c>
    </row>
    <row r="92" spans="2:8">
      <c r="B92" s="16">
        <v>1280</v>
      </c>
      <c r="C92" s="13">
        <v>1372.24</v>
      </c>
      <c r="D92" s="14">
        <v>310.39999999999998</v>
      </c>
      <c r="E92" s="13">
        <v>1004.76</v>
      </c>
      <c r="F92" s="306">
        <v>11.835000000000001</v>
      </c>
      <c r="G92" s="322">
        <v>3.2551000000000001</v>
      </c>
      <c r="H92" t="s">
        <v>82</v>
      </c>
    </row>
    <row r="93" spans="2:8">
      <c r="B93" s="16">
        <v>1300</v>
      </c>
      <c r="C93" s="13">
        <v>1395.97</v>
      </c>
      <c r="D93" s="14">
        <v>330.9</v>
      </c>
      <c r="E93" s="13">
        <v>1022.82</v>
      </c>
      <c r="F93" s="306">
        <v>11.275</v>
      </c>
      <c r="G93" s="322">
        <v>3.27345</v>
      </c>
      <c r="H93" t="s">
        <v>82</v>
      </c>
    </row>
    <row r="94" spans="2:8">
      <c r="B94" s="16">
        <v>1320</v>
      </c>
      <c r="C94" s="13">
        <v>1419.76</v>
      </c>
      <c r="D94" s="14">
        <v>352.5</v>
      </c>
      <c r="E94" s="13">
        <v>1040.8800000000001</v>
      </c>
      <c r="F94" s="306">
        <v>10.747</v>
      </c>
      <c r="G94" s="322">
        <v>3.2915999999999999</v>
      </c>
      <c r="H94" t="s">
        <v>82</v>
      </c>
    </row>
    <row r="95" spans="2:8">
      <c r="B95" s="16">
        <v>1340</v>
      </c>
      <c r="C95" s="13">
        <v>1443.6</v>
      </c>
      <c r="D95" s="14">
        <v>375.3</v>
      </c>
      <c r="E95" s="13">
        <v>1058.94</v>
      </c>
      <c r="F95" s="306">
        <v>10.247</v>
      </c>
      <c r="G95" s="322">
        <v>3.30959</v>
      </c>
      <c r="H95" t="s">
        <v>82</v>
      </c>
    </row>
    <row r="96" spans="2:8">
      <c r="B96" s="16">
        <v>1360</v>
      </c>
      <c r="C96" s="13">
        <v>1467.49</v>
      </c>
      <c r="D96" s="14">
        <v>399.1</v>
      </c>
      <c r="E96" s="13">
        <v>1077.0999999999999</v>
      </c>
      <c r="F96" s="306">
        <v>9.7799999999999994</v>
      </c>
      <c r="G96" s="322">
        <v>3.3272400000000002</v>
      </c>
      <c r="H96" t="s">
        <v>82</v>
      </c>
    </row>
    <row r="97" spans="2:8">
      <c r="B97" s="16">
        <v>1380</v>
      </c>
      <c r="C97" s="13">
        <v>1491.44</v>
      </c>
      <c r="D97" s="14">
        <v>424.2</v>
      </c>
      <c r="E97" s="13">
        <v>1095.26</v>
      </c>
      <c r="F97" s="306">
        <v>9.3369999999999997</v>
      </c>
      <c r="G97" s="322">
        <v>3.3447399999999998</v>
      </c>
      <c r="H97" t="s">
        <v>82</v>
      </c>
    </row>
    <row r="98" spans="2:8">
      <c r="B98" s="16">
        <v>1400</v>
      </c>
      <c r="C98" s="13">
        <v>1515.42</v>
      </c>
      <c r="D98" s="14">
        <v>450.5</v>
      </c>
      <c r="E98" s="13">
        <v>1113.52</v>
      </c>
      <c r="F98" s="306">
        <v>8.9190000000000005</v>
      </c>
      <c r="G98" s="322">
        <v>3.3620000000000001</v>
      </c>
      <c r="H98" t="s">
        <v>82</v>
      </c>
    </row>
    <row r="99" spans="2:8">
      <c r="B99" s="16">
        <v>1420</v>
      </c>
      <c r="C99" s="13">
        <v>1539.44</v>
      </c>
      <c r="D99" s="14">
        <v>478</v>
      </c>
      <c r="E99" s="13">
        <v>1131.77</v>
      </c>
      <c r="F99" s="306">
        <v>8.5259999999999998</v>
      </c>
      <c r="G99" s="322">
        <v>3.3790100000000001</v>
      </c>
      <c r="H99" t="s">
        <v>82</v>
      </c>
    </row>
    <row r="100" spans="2:8">
      <c r="B100" s="16">
        <v>1440</v>
      </c>
      <c r="C100" s="13">
        <v>1563.51</v>
      </c>
      <c r="D100" s="14">
        <v>506.9</v>
      </c>
      <c r="E100" s="13">
        <v>1150.1300000000001</v>
      </c>
      <c r="F100" s="306">
        <v>8.1530000000000005</v>
      </c>
      <c r="G100" s="322">
        <v>3.3958599999999999</v>
      </c>
      <c r="H100" t="s">
        <v>82</v>
      </c>
    </row>
    <row r="101" spans="2:8">
      <c r="B101" s="16">
        <v>1460</v>
      </c>
      <c r="C101" s="13">
        <v>1587.63</v>
      </c>
      <c r="D101" s="14">
        <v>537.1</v>
      </c>
      <c r="E101" s="13">
        <v>1168.49</v>
      </c>
      <c r="F101" s="306">
        <v>7.8010000000000002</v>
      </c>
      <c r="G101" s="322">
        <v>3.4124699999999999</v>
      </c>
      <c r="H101" t="s">
        <v>82</v>
      </c>
    </row>
    <row r="102" spans="2:8">
      <c r="B102" s="16">
        <v>1480</v>
      </c>
      <c r="C102" s="13">
        <v>1611.79</v>
      </c>
      <c r="D102" s="14">
        <v>568.79999999999995</v>
      </c>
      <c r="E102" s="13">
        <v>1186.95</v>
      </c>
      <c r="F102" s="306">
        <v>7.468</v>
      </c>
      <c r="G102" s="322">
        <v>3.4289200000000002</v>
      </c>
      <c r="H102" t="s">
        <v>82</v>
      </c>
    </row>
    <row r="103" spans="2:8">
      <c r="B103" s="16">
        <v>1500</v>
      </c>
      <c r="C103" s="13">
        <v>1635.97</v>
      </c>
      <c r="D103" s="14">
        <v>601.9</v>
      </c>
      <c r="E103" s="13">
        <v>1205.4100000000001</v>
      </c>
      <c r="F103" s="306">
        <v>7.1520000000000001</v>
      </c>
      <c r="G103" s="322">
        <v>3.44516</v>
      </c>
      <c r="H103" t="s">
        <v>82</v>
      </c>
    </row>
    <row r="104" spans="2:8">
      <c r="B104" s="16">
        <v>1520</v>
      </c>
      <c r="C104" s="13">
        <v>1660.23</v>
      </c>
      <c r="D104" s="14">
        <v>636.5</v>
      </c>
      <c r="E104" s="13">
        <v>1223.8699999999999</v>
      </c>
      <c r="F104" s="306">
        <v>6.8540000000000001</v>
      </c>
      <c r="G104" s="322">
        <v>3.4611999999999998</v>
      </c>
      <c r="H104" t="s">
        <v>82</v>
      </c>
    </row>
    <row r="105" spans="2:8">
      <c r="B105" s="16">
        <v>1540</v>
      </c>
      <c r="C105" s="13">
        <v>1684.51</v>
      </c>
      <c r="D105" s="14">
        <v>672.8</v>
      </c>
      <c r="E105" s="13">
        <v>1242.43</v>
      </c>
      <c r="F105" s="306">
        <v>6.569</v>
      </c>
      <c r="G105" s="322">
        <v>3.4771200000000002</v>
      </c>
      <c r="H105" t="s">
        <v>82</v>
      </c>
    </row>
    <row r="106" spans="2:8">
      <c r="B106" s="16">
        <v>1560</v>
      </c>
      <c r="C106" s="13">
        <v>1708.82</v>
      </c>
      <c r="D106" s="14">
        <v>710.5</v>
      </c>
      <c r="E106" s="13">
        <v>1260.99</v>
      </c>
      <c r="F106" s="306">
        <v>6.3010000000000002</v>
      </c>
      <c r="G106" s="322">
        <v>3.4927600000000001</v>
      </c>
      <c r="H106" t="s">
        <v>82</v>
      </c>
    </row>
    <row r="107" spans="2:8">
      <c r="B107" s="16">
        <v>1580</v>
      </c>
      <c r="C107" s="13">
        <v>1733.17</v>
      </c>
      <c r="D107" s="14">
        <v>750</v>
      </c>
      <c r="E107" s="13">
        <v>1279.6500000000001</v>
      </c>
      <c r="F107" s="306">
        <v>6.0460000000000003</v>
      </c>
      <c r="G107" s="322">
        <v>3.5082900000000001</v>
      </c>
      <c r="H107" t="s">
        <v>82</v>
      </c>
    </row>
    <row r="108" spans="2:8">
      <c r="B108" s="16">
        <v>1600</v>
      </c>
      <c r="C108" s="13">
        <v>1757.57</v>
      </c>
      <c r="D108" s="14">
        <v>791.2</v>
      </c>
      <c r="E108" s="13">
        <v>1298.3</v>
      </c>
      <c r="F108" s="306">
        <v>5.8040000000000003</v>
      </c>
      <c r="G108" s="322">
        <v>3.5236399999999999</v>
      </c>
      <c r="H108" t="s">
        <v>82</v>
      </c>
    </row>
    <row r="109" spans="2:8">
      <c r="B109" s="16">
        <v>1620</v>
      </c>
      <c r="C109" s="13">
        <v>1782</v>
      </c>
      <c r="D109" s="14">
        <v>834.1</v>
      </c>
      <c r="E109" s="13">
        <v>1316.96</v>
      </c>
      <c r="F109" s="306">
        <v>5.5739999999999998</v>
      </c>
      <c r="G109" s="322">
        <v>3.5387900000000001</v>
      </c>
      <c r="H109" t="s">
        <v>82</v>
      </c>
    </row>
    <row r="110" spans="2:8">
      <c r="B110" s="16">
        <v>1640</v>
      </c>
      <c r="C110" s="13">
        <v>1806.46</v>
      </c>
      <c r="D110" s="14">
        <v>878.9</v>
      </c>
      <c r="E110" s="13">
        <v>1335.72</v>
      </c>
      <c r="F110" s="306">
        <v>5.3550000000000004</v>
      </c>
      <c r="G110" s="322">
        <v>3.5538099999999999</v>
      </c>
    </row>
    <row r="111" spans="2:8">
      <c r="B111" s="16">
        <v>1660</v>
      </c>
      <c r="C111" s="13">
        <v>1830.96</v>
      </c>
      <c r="D111" s="14">
        <v>925.6</v>
      </c>
      <c r="E111" s="13">
        <v>1354.48</v>
      </c>
      <c r="F111" s="306">
        <v>5.1470000000000002</v>
      </c>
      <c r="G111" s="322">
        <v>3.56867</v>
      </c>
    </row>
    <row r="112" spans="2:8">
      <c r="B112" s="16">
        <v>1680</v>
      </c>
      <c r="C112" s="13">
        <v>1855.5</v>
      </c>
      <c r="D112" s="14">
        <v>974.2</v>
      </c>
      <c r="E112" s="13">
        <v>1373.24</v>
      </c>
      <c r="F112" s="306">
        <v>4.9489999999999998</v>
      </c>
      <c r="G112" s="322">
        <v>3.5833499999999998</v>
      </c>
    </row>
    <row r="113" spans="2:7">
      <c r="B113" s="16">
        <v>1700</v>
      </c>
      <c r="C113" s="13">
        <v>1880.1</v>
      </c>
      <c r="D113" s="321">
        <v>1025</v>
      </c>
      <c r="E113" s="13">
        <v>1392.7</v>
      </c>
      <c r="F113" s="306">
        <v>4.7610000000000001</v>
      </c>
      <c r="G113" s="15">
        <v>3.5979000000000001</v>
      </c>
    </row>
    <row r="114" spans="2:7">
      <c r="B114" s="16">
        <v>1750</v>
      </c>
      <c r="C114" s="13">
        <v>1941.6</v>
      </c>
      <c r="D114" s="321">
        <v>1161</v>
      </c>
      <c r="E114" s="13">
        <v>1439.8</v>
      </c>
      <c r="F114" s="306">
        <v>4.3280000000000003</v>
      </c>
      <c r="G114" s="15">
        <v>3.6335999999999999</v>
      </c>
    </row>
    <row r="115" spans="2:7">
      <c r="B115" s="16">
        <v>1800</v>
      </c>
      <c r="C115" s="13">
        <v>2003.3</v>
      </c>
      <c r="D115" s="321">
        <v>1310</v>
      </c>
      <c r="E115" s="13">
        <v>1487.2</v>
      </c>
      <c r="F115" s="306">
        <v>3.9940000000000002</v>
      </c>
      <c r="G115" s="15">
        <v>3.6684000000000001</v>
      </c>
    </row>
    <row r="116" spans="2:7">
      <c r="B116" s="16">
        <v>1850</v>
      </c>
      <c r="C116" s="13">
        <v>2065.3000000000002</v>
      </c>
      <c r="D116" s="321">
        <v>1475</v>
      </c>
      <c r="E116" s="13">
        <v>1534.9</v>
      </c>
      <c r="F116" s="306">
        <v>3.601</v>
      </c>
      <c r="G116" s="15">
        <v>3.7023000000000001</v>
      </c>
    </row>
    <row r="117" spans="2:7">
      <c r="B117" s="16">
        <v>1900</v>
      </c>
      <c r="C117" s="13">
        <v>2127.4</v>
      </c>
      <c r="D117" s="321">
        <v>1655</v>
      </c>
      <c r="E117" s="13">
        <v>1582.6</v>
      </c>
      <c r="F117" s="306">
        <v>3.2949999999999999</v>
      </c>
      <c r="G117" s="15">
        <v>3.7353999999999998</v>
      </c>
    </row>
    <row r="118" spans="2:7">
      <c r="B118" s="16">
        <v>1950</v>
      </c>
      <c r="C118" s="13">
        <v>2189.6999999999998</v>
      </c>
      <c r="D118" s="321">
        <v>1852</v>
      </c>
      <c r="E118" s="13">
        <v>1630.6</v>
      </c>
      <c r="F118" s="306">
        <v>3.0219999999999998</v>
      </c>
      <c r="G118" s="15">
        <v>3.7677</v>
      </c>
    </row>
    <row r="119" spans="2:7">
      <c r="B119" s="16">
        <v>2000</v>
      </c>
      <c r="C119" s="13">
        <v>2252.1</v>
      </c>
      <c r="D119" s="321">
        <v>2068</v>
      </c>
      <c r="E119" s="13">
        <v>1678.7</v>
      </c>
      <c r="F119" s="306">
        <v>2.7759999999999998</v>
      </c>
      <c r="G119" s="15">
        <v>3.7993999999999999</v>
      </c>
    </row>
    <row r="120" spans="2:7">
      <c r="B120" s="16">
        <v>2050</v>
      </c>
      <c r="C120" s="13">
        <v>2314.6</v>
      </c>
      <c r="D120" s="321">
        <v>2303</v>
      </c>
      <c r="E120" s="13">
        <v>1726.8</v>
      </c>
      <c r="F120" s="306">
        <v>2.5550000000000002</v>
      </c>
      <c r="G120" s="15">
        <v>3.8302999999999998</v>
      </c>
    </row>
    <row r="121" spans="2:7">
      <c r="B121" s="16">
        <v>2100</v>
      </c>
      <c r="C121" s="13">
        <v>2377.6999999999998</v>
      </c>
      <c r="D121" s="321">
        <v>2559</v>
      </c>
      <c r="E121" s="13">
        <v>1775.3</v>
      </c>
      <c r="F121" s="306">
        <v>2.3559999999999999</v>
      </c>
      <c r="G121" s="15">
        <v>3.8605</v>
      </c>
    </row>
    <row r="122" spans="2:7">
      <c r="B122" s="16">
        <v>2150</v>
      </c>
      <c r="C122" s="13">
        <v>2440.3000000000002</v>
      </c>
      <c r="D122" s="321">
        <v>2837</v>
      </c>
      <c r="E122" s="13">
        <v>1823.8</v>
      </c>
      <c r="F122" s="306">
        <v>2.1749999999999998</v>
      </c>
      <c r="G122" s="15">
        <v>3.8900999999999999</v>
      </c>
    </row>
    <row r="123" spans="2:7">
      <c r="B123" s="16">
        <v>2200</v>
      </c>
      <c r="C123" s="13">
        <v>2503.1999999999998</v>
      </c>
      <c r="D123" s="321">
        <v>3138</v>
      </c>
      <c r="E123" s="13">
        <v>1872.4</v>
      </c>
      <c r="F123" s="306">
        <v>2.012</v>
      </c>
      <c r="G123" s="15">
        <v>3.9190999999999998</v>
      </c>
    </row>
    <row r="124" spans="2:7">
      <c r="B124" s="16">
        <v>2250</v>
      </c>
      <c r="C124" s="13">
        <v>2566.4</v>
      </c>
      <c r="D124" s="321">
        <v>3464</v>
      </c>
      <c r="E124" s="13">
        <v>1921.3</v>
      </c>
      <c r="F124" s="306">
        <v>1.8640000000000001</v>
      </c>
      <c r="G124" s="15">
        <v>3.9474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2.xml><?xml version="1.0" encoding="utf-8"?>
<worksheet xmlns="http://schemas.openxmlformats.org/spreadsheetml/2006/main" xmlns:r="http://schemas.openxmlformats.org/officeDocument/2006/relationships">
  <dimension ref="A1:R100"/>
  <sheetViews>
    <sheetView workbookViewId="0">
      <selection activeCell="D28" sqref="D28"/>
    </sheetView>
  </sheetViews>
  <sheetFormatPr defaultColWidth="8.85546875" defaultRowHeight="15"/>
  <cols>
    <col min="2" max="4" width="8.85546875" style="1" customWidth="1"/>
    <col min="5" max="5" width="12.85546875" style="1" bestFit="1" customWidth="1"/>
    <col min="6" max="8" width="8.85546875" style="1" customWidth="1"/>
    <col min="9" max="9" width="12.85546875" style="1" bestFit="1" customWidth="1"/>
    <col min="10" max="10" width="12.85546875" style="329" customWidth="1"/>
    <col min="11" max="11" width="7" customWidth="1"/>
    <col min="12" max="13" width="8.42578125" bestFit="1" customWidth="1"/>
    <col min="14" max="14" width="12.85546875" bestFit="1" customWidth="1"/>
    <col min="15" max="15" width="5.85546875" customWidth="1"/>
    <col min="16" max="17" width="8.42578125" bestFit="1" customWidth="1"/>
    <col min="18" max="18" width="12.85546875" bestFit="1" customWidth="1"/>
  </cols>
  <sheetData>
    <row r="1" spans="1:18">
      <c r="K1" s="330" t="s">
        <v>330</v>
      </c>
    </row>
    <row r="2" spans="1:18">
      <c r="B2" s="128" t="s">
        <v>322</v>
      </c>
      <c r="K2" s="128" t="s">
        <v>322</v>
      </c>
    </row>
    <row r="3" spans="1:18">
      <c r="B3" s="1" t="s">
        <v>0</v>
      </c>
      <c r="C3" s="1" t="s">
        <v>0</v>
      </c>
      <c r="D3" s="1" t="s">
        <v>0</v>
      </c>
      <c r="E3" s="1" t="s">
        <v>0</v>
      </c>
    </row>
    <row r="4" spans="1:18" ht="18.75">
      <c r="A4" t="s">
        <v>82</v>
      </c>
      <c r="B4" s="374" t="s">
        <v>328</v>
      </c>
      <c r="C4" s="374"/>
      <c r="D4" s="374"/>
      <c r="E4" s="374"/>
      <c r="F4" s="374" t="s">
        <v>327</v>
      </c>
      <c r="G4" s="374"/>
      <c r="H4" s="374"/>
      <c r="I4" s="374"/>
      <c r="K4" s="374"/>
      <c r="L4" s="374"/>
      <c r="M4" s="374"/>
      <c r="N4" s="374"/>
      <c r="O4" s="374" t="s">
        <v>327</v>
      </c>
      <c r="P4" s="374"/>
      <c r="Q4" s="374"/>
      <c r="R4" s="374"/>
    </row>
    <row r="5" spans="1:18" s="128" customFormat="1" ht="17.25">
      <c r="B5" s="318" t="s">
        <v>325</v>
      </c>
      <c r="C5" s="318" t="s">
        <v>36</v>
      </c>
      <c r="D5" s="318" t="s">
        <v>35</v>
      </c>
      <c r="E5" s="318" t="s">
        <v>326</v>
      </c>
      <c r="F5" s="318" t="s">
        <v>325</v>
      </c>
      <c r="G5" s="318" t="s">
        <v>36</v>
      </c>
      <c r="H5" s="318" t="s">
        <v>35</v>
      </c>
      <c r="I5" s="318" t="s">
        <v>326</v>
      </c>
      <c r="J5" s="62"/>
      <c r="K5" s="318" t="s">
        <v>325</v>
      </c>
      <c r="L5" s="318" t="s">
        <v>36</v>
      </c>
      <c r="M5" s="318" t="s">
        <v>35</v>
      </c>
      <c r="N5" s="318" t="s">
        <v>326</v>
      </c>
      <c r="O5" s="318" t="s">
        <v>325</v>
      </c>
      <c r="P5" s="318" t="s">
        <v>36</v>
      </c>
      <c r="Q5" s="318" t="s">
        <v>35</v>
      </c>
      <c r="R5" s="318" t="s">
        <v>326</v>
      </c>
    </row>
    <row r="6" spans="1:18" s="128" customFormat="1">
      <c r="A6" s="128" t="s">
        <v>0</v>
      </c>
      <c r="B6" s="318" t="s">
        <v>303</v>
      </c>
      <c r="C6" s="318" t="s">
        <v>323</v>
      </c>
      <c r="D6" s="318" t="s">
        <v>323</v>
      </c>
      <c r="E6" s="318" t="s">
        <v>324</v>
      </c>
      <c r="F6" s="318" t="s">
        <v>303</v>
      </c>
      <c r="G6" s="318" t="s">
        <v>323</v>
      </c>
      <c r="H6" s="318" t="s">
        <v>323</v>
      </c>
      <c r="I6" s="318" t="s">
        <v>324</v>
      </c>
      <c r="J6" s="62"/>
      <c r="K6" s="318" t="s">
        <v>303</v>
      </c>
      <c r="L6" s="318" t="s">
        <v>323</v>
      </c>
      <c r="M6" s="318" t="s">
        <v>323</v>
      </c>
      <c r="N6" s="318" t="s">
        <v>324</v>
      </c>
      <c r="O6" s="318" t="s">
        <v>303</v>
      </c>
      <c r="P6" s="318" t="s">
        <v>323</v>
      </c>
      <c r="Q6" s="318" t="s">
        <v>323</v>
      </c>
      <c r="R6" s="318" t="s">
        <v>324</v>
      </c>
    </row>
    <row r="7" spans="1:18">
      <c r="B7" s="16">
        <v>240</v>
      </c>
      <c r="C7" s="16">
        <v>-1694</v>
      </c>
      <c r="D7" s="16">
        <v>-3689</v>
      </c>
      <c r="E7" s="323">
        <v>185.18</v>
      </c>
      <c r="F7" s="16">
        <v>630</v>
      </c>
      <c r="G7" s="16">
        <v>9799</v>
      </c>
      <c r="H7" s="16">
        <v>4561</v>
      </c>
      <c r="I7" s="323">
        <v>213.541</v>
      </c>
      <c r="J7" s="327"/>
      <c r="K7" s="331">
        <v>0</v>
      </c>
      <c r="L7" s="331">
        <v>0</v>
      </c>
      <c r="M7" s="331">
        <v>0</v>
      </c>
      <c r="N7" s="331">
        <v>0</v>
      </c>
      <c r="O7" s="331">
        <v>600</v>
      </c>
      <c r="P7" s="331">
        <v>17563</v>
      </c>
      <c r="Q7" s="331">
        <v>12574</v>
      </c>
      <c r="R7" s="331">
        <v>212.066</v>
      </c>
    </row>
    <row r="8" spans="1:18">
      <c r="B8" s="16">
        <v>250</v>
      </c>
      <c r="C8" s="16">
        <v>-1403</v>
      </c>
      <c r="D8" s="16">
        <v>-3482</v>
      </c>
      <c r="E8" s="323">
        <v>186.37</v>
      </c>
      <c r="F8" s="16">
        <v>640</v>
      </c>
      <c r="G8" s="16">
        <v>10103</v>
      </c>
      <c r="H8" s="16">
        <v>4782</v>
      </c>
      <c r="I8" s="323">
        <v>214.018</v>
      </c>
      <c r="J8" s="327"/>
      <c r="K8" s="331">
        <v>220</v>
      </c>
      <c r="L8" s="331">
        <v>6391</v>
      </c>
      <c r="M8" s="331">
        <v>4562</v>
      </c>
      <c r="N8" s="331">
        <v>182.63900000000001</v>
      </c>
      <c r="O8" s="331">
        <v>610</v>
      </c>
      <c r="P8" s="331">
        <v>17864</v>
      </c>
      <c r="Q8" s="331">
        <v>12792</v>
      </c>
      <c r="R8" s="331">
        <v>212.56399999999999</v>
      </c>
    </row>
    <row r="9" spans="1:18">
      <c r="B9" s="16" t="s">
        <v>0</v>
      </c>
      <c r="C9" s="16" t="s">
        <v>0</v>
      </c>
      <c r="D9" s="16" t="s">
        <v>0</v>
      </c>
      <c r="E9" s="323"/>
      <c r="F9" s="16" t="s">
        <v>0</v>
      </c>
      <c r="G9" s="16"/>
      <c r="H9" s="16" t="s">
        <v>0</v>
      </c>
      <c r="I9" s="323"/>
      <c r="J9" s="327"/>
      <c r="K9" s="331">
        <v>230</v>
      </c>
      <c r="L9" s="331">
        <v>6683</v>
      </c>
      <c r="M9" s="331">
        <v>4770</v>
      </c>
      <c r="N9" s="331">
        <v>183.93799999999999</v>
      </c>
      <c r="O9" s="331">
        <v>620</v>
      </c>
      <c r="P9" s="331">
        <v>18166</v>
      </c>
      <c r="Q9" s="331">
        <v>13011</v>
      </c>
      <c r="R9" s="331">
        <v>213.05500000000001</v>
      </c>
    </row>
    <row r="10" spans="1:18">
      <c r="B10" s="16">
        <v>260</v>
      </c>
      <c r="C10" s="16">
        <v>-1111</v>
      </c>
      <c r="D10" s="16">
        <v>-3273</v>
      </c>
      <c r="E10" s="323">
        <v>187.51400000000001</v>
      </c>
      <c r="F10" s="16">
        <v>650</v>
      </c>
      <c r="G10" s="16">
        <v>10406</v>
      </c>
      <c r="H10" s="16">
        <v>5002</v>
      </c>
      <c r="I10" s="323">
        <v>214.489</v>
      </c>
      <c r="J10" s="327"/>
      <c r="K10" s="16">
        <f>B7</f>
        <v>240</v>
      </c>
      <c r="L10" s="16">
        <f>C7+8669</f>
        <v>6975</v>
      </c>
      <c r="M10" s="16">
        <f>D7+8668</f>
        <v>4979</v>
      </c>
      <c r="N10" s="323">
        <f>E7</f>
        <v>185.18</v>
      </c>
      <c r="O10" s="16">
        <f>F7</f>
        <v>630</v>
      </c>
      <c r="P10" s="16">
        <f>G7+8669</f>
        <v>18468</v>
      </c>
      <c r="Q10" s="16">
        <f>H7+8668+1</f>
        <v>13230</v>
      </c>
      <c r="R10" s="323">
        <f>I7</f>
        <v>213.541</v>
      </c>
    </row>
    <row r="11" spans="1:18">
      <c r="B11" s="16">
        <v>270</v>
      </c>
      <c r="C11" s="16">
        <v>-820</v>
      </c>
      <c r="D11" s="16">
        <v>-3065</v>
      </c>
      <c r="E11" s="323">
        <v>188.614</v>
      </c>
      <c r="F11" s="16">
        <v>660</v>
      </c>
      <c r="G11" s="16">
        <v>10711</v>
      </c>
      <c r="H11" s="16">
        <v>5224</v>
      </c>
      <c r="I11" s="323">
        <v>214.95400000000001</v>
      </c>
      <c r="J11" s="327"/>
      <c r="K11" s="16">
        <f>B8</f>
        <v>250</v>
      </c>
      <c r="L11" s="16">
        <f t="shared" ref="L11:L53" si="0">C8+8669</f>
        <v>7266</v>
      </c>
      <c r="M11" s="16">
        <f t="shared" ref="M11:M53" si="1">D8+8668</f>
        <v>5186</v>
      </c>
      <c r="N11" s="323">
        <f t="shared" ref="N11:N53" si="2">E8</f>
        <v>186.37</v>
      </c>
      <c r="O11" s="16">
        <f t="shared" ref="O11:O53" si="3">F8</f>
        <v>640</v>
      </c>
      <c r="P11" s="16">
        <f t="shared" ref="P11:P53" si="4">G8+8669</f>
        <v>18772</v>
      </c>
      <c r="Q11" s="16">
        <f t="shared" ref="Q11:Q53" si="5">H8+8668</f>
        <v>13450</v>
      </c>
      <c r="R11" s="323">
        <f t="shared" ref="R11:R53" si="6">I8</f>
        <v>214.018</v>
      </c>
    </row>
    <row r="12" spans="1:18">
      <c r="B12" s="16">
        <v>280</v>
      </c>
      <c r="C12" s="16">
        <v>-528</v>
      </c>
      <c r="D12" s="16">
        <v>-2856</v>
      </c>
      <c r="E12" s="323">
        <v>189.673</v>
      </c>
      <c r="F12" s="16">
        <v>670</v>
      </c>
      <c r="G12" s="16">
        <v>11016</v>
      </c>
      <c r="H12" s="16">
        <v>5446</v>
      </c>
      <c r="I12" s="323">
        <v>215.41300000000001</v>
      </c>
      <c r="J12" s="327"/>
      <c r="K12" s="16"/>
      <c r="L12" s="16"/>
      <c r="M12" s="16"/>
      <c r="N12" s="323"/>
      <c r="O12" s="16"/>
      <c r="P12" s="16"/>
      <c r="Q12" s="16"/>
      <c r="R12" s="323"/>
    </row>
    <row r="13" spans="1:18">
      <c r="B13" s="16">
        <v>290</v>
      </c>
      <c r="C13" s="16">
        <v>-237</v>
      </c>
      <c r="D13" s="16">
        <v>-2648</v>
      </c>
      <c r="E13" s="323">
        <v>190.69499999999999</v>
      </c>
      <c r="F13" s="16">
        <v>680</v>
      </c>
      <c r="G13" s="16">
        <v>11322</v>
      </c>
      <c r="H13" s="16">
        <v>5668</v>
      </c>
      <c r="I13" s="323">
        <v>215.86600000000001</v>
      </c>
      <c r="J13" s="327"/>
      <c r="K13" s="16">
        <f>B10</f>
        <v>260</v>
      </c>
      <c r="L13" s="16">
        <f t="shared" si="0"/>
        <v>7558</v>
      </c>
      <c r="M13" s="16">
        <f t="shared" si="1"/>
        <v>5395</v>
      </c>
      <c r="N13" s="323">
        <f t="shared" si="2"/>
        <v>187.51400000000001</v>
      </c>
      <c r="O13" s="16">
        <f t="shared" si="3"/>
        <v>650</v>
      </c>
      <c r="P13" s="16">
        <f t="shared" si="4"/>
        <v>19075</v>
      </c>
      <c r="Q13" s="16">
        <f t="shared" si="5"/>
        <v>13670</v>
      </c>
      <c r="R13" s="323">
        <f t="shared" si="6"/>
        <v>214.489</v>
      </c>
    </row>
    <row r="14" spans="1:18">
      <c r="B14" s="318">
        <v>298</v>
      </c>
      <c r="C14" s="318">
        <v>0</v>
      </c>
      <c r="D14" s="318">
        <v>-2478</v>
      </c>
      <c r="E14" s="324">
        <v>191.50200000000001</v>
      </c>
      <c r="F14" s="318">
        <v>690</v>
      </c>
      <c r="G14" s="318">
        <v>11628</v>
      </c>
      <c r="H14" s="318">
        <v>5891</v>
      </c>
      <c r="I14" s="324">
        <v>216.31399999999999</v>
      </c>
      <c r="J14" s="328"/>
      <c r="K14" s="16">
        <f>B11</f>
        <v>270</v>
      </c>
      <c r="L14" s="16">
        <f t="shared" si="0"/>
        <v>7849</v>
      </c>
      <c r="M14" s="16">
        <f t="shared" si="1"/>
        <v>5603</v>
      </c>
      <c r="N14" s="323">
        <f t="shared" si="2"/>
        <v>188.614</v>
      </c>
      <c r="O14" s="16">
        <f t="shared" si="3"/>
        <v>660</v>
      </c>
      <c r="P14" s="16">
        <f t="shared" si="4"/>
        <v>19380</v>
      </c>
      <c r="Q14" s="16">
        <f t="shared" si="5"/>
        <v>13892</v>
      </c>
      <c r="R14" s="323">
        <f t="shared" si="6"/>
        <v>214.95400000000001</v>
      </c>
    </row>
    <row r="15" spans="1:18">
      <c r="B15" s="16" t="s">
        <v>0</v>
      </c>
      <c r="C15" s="16" t="s">
        <v>0</v>
      </c>
      <c r="D15" s="16" t="s">
        <v>0</v>
      </c>
      <c r="E15" s="323"/>
      <c r="F15" s="16" t="s">
        <v>0</v>
      </c>
      <c r="G15" s="16"/>
      <c r="H15" s="16" t="s">
        <v>0</v>
      </c>
      <c r="I15" s="323"/>
      <c r="J15" s="327"/>
      <c r="K15" s="16">
        <f>B12</f>
        <v>280</v>
      </c>
      <c r="L15" s="16">
        <f t="shared" si="0"/>
        <v>8141</v>
      </c>
      <c r="M15" s="16">
        <f t="shared" si="1"/>
        <v>5812</v>
      </c>
      <c r="N15" s="323">
        <f t="shared" si="2"/>
        <v>189.673</v>
      </c>
      <c r="O15" s="16">
        <f t="shared" si="3"/>
        <v>670</v>
      </c>
      <c r="P15" s="16">
        <f t="shared" si="4"/>
        <v>19685</v>
      </c>
      <c r="Q15" s="16">
        <f t="shared" si="5"/>
        <v>14114</v>
      </c>
      <c r="R15" s="323">
        <f t="shared" si="6"/>
        <v>215.41300000000001</v>
      </c>
    </row>
    <row r="16" spans="1:18">
      <c r="B16" s="16">
        <v>300</v>
      </c>
      <c r="C16" s="16">
        <v>54</v>
      </c>
      <c r="D16" s="16">
        <v>-244</v>
      </c>
      <c r="E16" s="323">
        <v>191.68199999999999</v>
      </c>
      <c r="F16" s="16">
        <v>700</v>
      </c>
      <c r="G16" s="16">
        <v>11935</v>
      </c>
      <c r="H16" s="16">
        <v>6115</v>
      </c>
      <c r="I16" s="323">
        <v>216.756</v>
      </c>
      <c r="J16" s="327"/>
      <c r="K16" s="16">
        <f>B13</f>
        <v>290</v>
      </c>
      <c r="L16" s="16">
        <f t="shared" si="0"/>
        <v>8432</v>
      </c>
      <c r="M16" s="16">
        <f t="shared" si="1"/>
        <v>6020</v>
      </c>
      <c r="N16" s="323">
        <f t="shared" si="2"/>
        <v>190.69499999999999</v>
      </c>
      <c r="O16" s="16">
        <f t="shared" si="3"/>
        <v>680</v>
      </c>
      <c r="P16" s="16">
        <f t="shared" si="4"/>
        <v>19991</v>
      </c>
      <c r="Q16" s="16">
        <f t="shared" si="5"/>
        <v>14336</v>
      </c>
      <c r="R16" s="323">
        <f t="shared" si="6"/>
        <v>215.86600000000001</v>
      </c>
    </row>
    <row r="17" spans="2:18">
      <c r="B17" s="16">
        <v>310</v>
      </c>
      <c r="C17" s="16">
        <v>345</v>
      </c>
      <c r="D17" s="16">
        <v>-2232</v>
      </c>
      <c r="E17" s="323">
        <v>192.63800000000001</v>
      </c>
      <c r="F17" s="16">
        <v>710</v>
      </c>
      <c r="G17" s="16">
        <v>12243</v>
      </c>
      <c r="H17" s="16">
        <v>6340</v>
      </c>
      <c r="I17" s="323">
        <v>217.19200000000001</v>
      </c>
      <c r="J17" s="327"/>
      <c r="K17" s="16">
        <f>B14</f>
        <v>298</v>
      </c>
      <c r="L17" s="16">
        <f t="shared" si="0"/>
        <v>8669</v>
      </c>
      <c r="M17" s="16">
        <f t="shared" si="1"/>
        <v>6190</v>
      </c>
      <c r="N17" s="323">
        <f t="shared" si="2"/>
        <v>191.50200000000001</v>
      </c>
      <c r="O17" s="16">
        <f t="shared" si="3"/>
        <v>690</v>
      </c>
      <c r="P17" s="16">
        <f t="shared" si="4"/>
        <v>20297</v>
      </c>
      <c r="Q17" s="16">
        <f t="shared" si="5"/>
        <v>14559</v>
      </c>
      <c r="R17" s="323">
        <f t="shared" si="6"/>
        <v>216.31399999999999</v>
      </c>
    </row>
    <row r="18" spans="2:18">
      <c r="B18" s="16">
        <v>320</v>
      </c>
      <c r="C18" s="16">
        <v>637</v>
      </c>
      <c r="D18" s="16">
        <v>-2023</v>
      </c>
      <c r="E18" s="323">
        <v>193.56200000000001</v>
      </c>
      <c r="F18" s="16">
        <v>720</v>
      </c>
      <c r="G18" s="16">
        <v>12551</v>
      </c>
      <c r="H18" s="16">
        <v>6565</v>
      </c>
      <c r="I18" s="323">
        <v>217.624</v>
      </c>
      <c r="J18" s="327"/>
      <c r="K18" s="16"/>
      <c r="L18" s="16"/>
      <c r="M18" s="16"/>
      <c r="N18" s="323"/>
      <c r="O18" s="16"/>
      <c r="P18" s="16"/>
      <c r="Q18" s="16"/>
      <c r="R18" s="323"/>
    </row>
    <row r="19" spans="2:18">
      <c r="B19" s="16">
        <v>330</v>
      </c>
      <c r="C19" s="16">
        <v>928</v>
      </c>
      <c r="D19" s="16">
        <v>-1816</v>
      </c>
      <c r="E19" s="323">
        <v>194.459</v>
      </c>
      <c r="F19" s="16">
        <v>730</v>
      </c>
      <c r="G19" s="16">
        <v>12860</v>
      </c>
      <c r="H19" s="16">
        <v>6791</v>
      </c>
      <c r="I19" s="323">
        <v>218.059</v>
      </c>
      <c r="J19" s="327"/>
      <c r="K19" s="16">
        <f>B16</f>
        <v>300</v>
      </c>
      <c r="L19" s="16">
        <f t="shared" si="0"/>
        <v>8723</v>
      </c>
      <c r="M19" s="16">
        <f t="shared" si="1"/>
        <v>8424</v>
      </c>
      <c r="N19" s="323">
        <f t="shared" si="2"/>
        <v>191.68199999999999</v>
      </c>
      <c r="O19" s="16">
        <f t="shared" si="3"/>
        <v>700</v>
      </c>
      <c r="P19" s="16">
        <f t="shared" si="4"/>
        <v>20604</v>
      </c>
      <c r="Q19" s="16">
        <f t="shared" si="5"/>
        <v>14783</v>
      </c>
      <c r="R19" s="323">
        <f t="shared" si="6"/>
        <v>216.756</v>
      </c>
    </row>
    <row r="20" spans="2:18">
      <c r="B20" s="16">
        <v>340</v>
      </c>
      <c r="C20" s="16">
        <v>1219</v>
      </c>
      <c r="D20" s="16">
        <v>-1608</v>
      </c>
      <c r="E20" s="323">
        <v>195.328</v>
      </c>
      <c r="F20" s="16">
        <v>740</v>
      </c>
      <c r="G20" s="16">
        <v>13170</v>
      </c>
      <c r="H20" s="16">
        <v>7018</v>
      </c>
      <c r="I20" s="323">
        <v>218.47200000000001</v>
      </c>
      <c r="J20" s="327"/>
      <c r="K20" s="16">
        <f>B17</f>
        <v>310</v>
      </c>
      <c r="L20" s="16">
        <f t="shared" si="0"/>
        <v>9014</v>
      </c>
      <c r="M20" s="16">
        <f t="shared" si="1"/>
        <v>6436</v>
      </c>
      <c r="N20" s="323">
        <f t="shared" si="2"/>
        <v>192.63800000000001</v>
      </c>
      <c r="O20" s="16">
        <f t="shared" si="3"/>
        <v>710</v>
      </c>
      <c r="P20" s="16">
        <f t="shared" si="4"/>
        <v>20912</v>
      </c>
      <c r="Q20" s="16">
        <f t="shared" si="5"/>
        <v>15008</v>
      </c>
      <c r="R20" s="323">
        <f t="shared" si="6"/>
        <v>217.19200000000001</v>
      </c>
    </row>
    <row r="21" spans="2:18">
      <c r="B21" s="16" t="s">
        <v>0</v>
      </c>
      <c r="C21" s="16" t="s">
        <v>0</v>
      </c>
      <c r="D21" s="16" t="s">
        <v>0</v>
      </c>
      <c r="E21" s="323"/>
      <c r="F21" s="16" t="s">
        <v>0</v>
      </c>
      <c r="G21" s="16"/>
      <c r="H21" s="16" t="s">
        <v>0</v>
      </c>
      <c r="I21" s="323"/>
      <c r="J21" s="327"/>
      <c r="K21" s="16">
        <f>B18</f>
        <v>320</v>
      </c>
      <c r="L21" s="16">
        <f t="shared" si="0"/>
        <v>9306</v>
      </c>
      <c r="M21" s="16">
        <f t="shared" si="1"/>
        <v>6645</v>
      </c>
      <c r="N21" s="323">
        <f t="shared" si="2"/>
        <v>193.56200000000001</v>
      </c>
      <c r="O21" s="16">
        <f t="shared" si="3"/>
        <v>720</v>
      </c>
      <c r="P21" s="16">
        <f t="shared" si="4"/>
        <v>21220</v>
      </c>
      <c r="Q21" s="16">
        <f t="shared" si="5"/>
        <v>15233</v>
      </c>
      <c r="R21" s="323">
        <f t="shared" si="6"/>
        <v>217.624</v>
      </c>
    </row>
    <row r="22" spans="2:18">
      <c r="B22" s="16">
        <v>350</v>
      </c>
      <c r="C22" s="16">
        <v>1511</v>
      </c>
      <c r="D22" s="16">
        <v>-1399</v>
      </c>
      <c r="E22" s="323">
        <v>196.173</v>
      </c>
      <c r="F22" s="16">
        <v>750</v>
      </c>
      <c r="G22" s="16">
        <v>13480</v>
      </c>
      <c r="H22" s="16">
        <v>7245</v>
      </c>
      <c r="I22" s="323">
        <v>218.88900000000001</v>
      </c>
      <c r="J22" s="327"/>
      <c r="K22" s="16">
        <f>B19</f>
        <v>330</v>
      </c>
      <c r="L22" s="16">
        <f t="shared" si="0"/>
        <v>9597</v>
      </c>
      <c r="M22" s="16">
        <f t="shared" si="1"/>
        <v>6852</v>
      </c>
      <c r="N22" s="323">
        <f t="shared" si="2"/>
        <v>194.459</v>
      </c>
      <c r="O22" s="16">
        <f t="shared" si="3"/>
        <v>730</v>
      </c>
      <c r="P22" s="16">
        <f t="shared" si="4"/>
        <v>21529</v>
      </c>
      <c r="Q22" s="16">
        <f t="shared" si="5"/>
        <v>15459</v>
      </c>
      <c r="R22" s="323">
        <f t="shared" si="6"/>
        <v>218.059</v>
      </c>
    </row>
    <row r="23" spans="2:18">
      <c r="B23" s="16">
        <v>360</v>
      </c>
      <c r="C23" s="16">
        <v>1802</v>
      </c>
      <c r="D23" s="16">
        <v>-1191</v>
      </c>
      <c r="E23" s="323">
        <v>196.995</v>
      </c>
      <c r="F23" s="16">
        <v>760</v>
      </c>
      <c r="G23" s="16">
        <v>13791</v>
      </c>
      <c r="H23" s="16">
        <v>7472</v>
      </c>
      <c r="I23" s="323">
        <v>219.30099999999999</v>
      </c>
      <c r="J23" s="327"/>
      <c r="K23" s="16">
        <f>B20</f>
        <v>340</v>
      </c>
      <c r="L23" s="16">
        <f t="shared" si="0"/>
        <v>9888</v>
      </c>
      <c r="M23" s="16">
        <f t="shared" si="1"/>
        <v>7060</v>
      </c>
      <c r="N23" s="323">
        <f t="shared" si="2"/>
        <v>195.328</v>
      </c>
      <c r="O23" s="16">
        <f t="shared" si="3"/>
        <v>740</v>
      </c>
      <c r="P23" s="16">
        <f t="shared" si="4"/>
        <v>21839</v>
      </c>
      <c r="Q23" s="16">
        <f t="shared" si="5"/>
        <v>15686</v>
      </c>
      <c r="R23" s="323">
        <f t="shared" si="6"/>
        <v>218.47200000000001</v>
      </c>
    </row>
    <row r="24" spans="2:18">
      <c r="B24" s="16">
        <v>370</v>
      </c>
      <c r="C24" s="16">
        <v>2094</v>
      </c>
      <c r="D24" s="16">
        <v>-982</v>
      </c>
      <c r="E24" s="323">
        <v>197.79400000000001</v>
      </c>
      <c r="F24" s="16">
        <v>770</v>
      </c>
      <c r="G24" s="16">
        <v>14103</v>
      </c>
      <c r="H24" s="16">
        <v>7701</v>
      </c>
      <c r="I24" s="323">
        <v>219.709</v>
      </c>
      <c r="J24" s="327"/>
      <c r="K24" s="16"/>
      <c r="L24" s="16"/>
      <c r="M24" s="16"/>
      <c r="N24" s="323"/>
      <c r="O24" s="16"/>
      <c r="P24" s="16"/>
      <c r="Q24" s="16"/>
      <c r="R24" s="323"/>
    </row>
    <row r="25" spans="2:18">
      <c r="B25" s="16">
        <v>380</v>
      </c>
      <c r="C25" s="16">
        <v>2386</v>
      </c>
      <c r="D25" s="16">
        <v>-773</v>
      </c>
      <c r="E25" s="323">
        <v>198.572</v>
      </c>
      <c r="F25" s="16">
        <v>780</v>
      </c>
      <c r="G25" s="16">
        <v>14416</v>
      </c>
      <c r="H25" s="16">
        <v>7931</v>
      </c>
      <c r="I25" s="323">
        <v>220.113</v>
      </c>
      <c r="J25" s="327"/>
      <c r="K25" s="16">
        <f>B22</f>
        <v>350</v>
      </c>
      <c r="L25" s="16">
        <f t="shared" si="0"/>
        <v>10180</v>
      </c>
      <c r="M25" s="16">
        <f t="shared" si="1"/>
        <v>7269</v>
      </c>
      <c r="N25" s="323">
        <f t="shared" si="2"/>
        <v>196.173</v>
      </c>
      <c r="O25" s="16">
        <f t="shared" si="3"/>
        <v>750</v>
      </c>
      <c r="P25" s="16">
        <f t="shared" si="4"/>
        <v>22149</v>
      </c>
      <c r="Q25" s="16">
        <f t="shared" si="5"/>
        <v>15913</v>
      </c>
      <c r="R25" s="323">
        <f t="shared" si="6"/>
        <v>218.88900000000001</v>
      </c>
    </row>
    <row r="26" spans="2:18">
      <c r="B26" s="16">
        <v>390</v>
      </c>
      <c r="C26" s="16">
        <v>2678</v>
      </c>
      <c r="D26" s="16">
        <v>-564</v>
      </c>
      <c r="E26" s="323">
        <v>199.33099999999999</v>
      </c>
      <c r="F26" s="16">
        <v>790</v>
      </c>
      <c r="G26" s="16">
        <v>14729</v>
      </c>
      <c r="H26" s="16">
        <v>8161</v>
      </c>
      <c r="I26" s="323">
        <v>220.512</v>
      </c>
      <c r="J26" s="327"/>
      <c r="K26" s="16">
        <f>B23</f>
        <v>360</v>
      </c>
      <c r="L26" s="16">
        <f t="shared" si="0"/>
        <v>10471</v>
      </c>
      <c r="M26" s="16">
        <f t="shared" si="1"/>
        <v>7477</v>
      </c>
      <c r="N26" s="323">
        <f t="shared" si="2"/>
        <v>196.995</v>
      </c>
      <c r="O26" s="16">
        <f t="shared" si="3"/>
        <v>760</v>
      </c>
      <c r="P26" s="16">
        <f t="shared" si="4"/>
        <v>22460</v>
      </c>
      <c r="Q26" s="16">
        <f t="shared" si="5"/>
        <v>16140</v>
      </c>
      <c r="R26" s="323">
        <f t="shared" si="6"/>
        <v>219.30099999999999</v>
      </c>
    </row>
    <row r="27" spans="2:18">
      <c r="B27" s="16" t="s">
        <v>0</v>
      </c>
      <c r="C27" s="16" t="s">
        <v>0</v>
      </c>
      <c r="D27" s="16" t="s">
        <v>0</v>
      </c>
      <c r="E27" s="323"/>
      <c r="F27" s="16" t="s">
        <v>0</v>
      </c>
      <c r="G27" s="16"/>
      <c r="H27" s="16" t="s">
        <v>0</v>
      </c>
      <c r="I27" s="323"/>
      <c r="J27" s="327"/>
      <c r="K27" s="16">
        <f>B24</f>
        <v>370</v>
      </c>
      <c r="L27" s="16">
        <f t="shared" si="0"/>
        <v>10763</v>
      </c>
      <c r="M27" s="16">
        <f t="shared" si="1"/>
        <v>7686</v>
      </c>
      <c r="N27" s="323">
        <f t="shared" si="2"/>
        <v>197.79400000000001</v>
      </c>
      <c r="O27" s="16">
        <f t="shared" si="3"/>
        <v>770</v>
      </c>
      <c r="P27" s="16">
        <f t="shared" si="4"/>
        <v>22772</v>
      </c>
      <c r="Q27" s="16">
        <f t="shared" si="5"/>
        <v>16369</v>
      </c>
      <c r="R27" s="323">
        <f t="shared" si="6"/>
        <v>219.709</v>
      </c>
    </row>
    <row r="28" spans="2:18">
      <c r="B28" s="16">
        <v>400</v>
      </c>
      <c r="C28" s="16">
        <v>2971</v>
      </c>
      <c r="D28" s="16">
        <v>-355</v>
      </c>
      <c r="E28" s="323">
        <v>200.071</v>
      </c>
      <c r="F28" s="16">
        <v>800</v>
      </c>
      <c r="G28" s="16">
        <v>15045</v>
      </c>
      <c r="H28" s="16">
        <v>8394</v>
      </c>
      <c r="I28" s="323">
        <v>220.90700000000001</v>
      </c>
      <c r="J28" s="327"/>
      <c r="K28" s="16">
        <f>B25</f>
        <v>380</v>
      </c>
      <c r="L28" s="16">
        <f t="shared" si="0"/>
        <v>11055</v>
      </c>
      <c r="M28" s="16">
        <f t="shared" si="1"/>
        <v>7895</v>
      </c>
      <c r="N28" s="323">
        <f t="shared" si="2"/>
        <v>198.572</v>
      </c>
      <c r="O28" s="16">
        <f t="shared" si="3"/>
        <v>780</v>
      </c>
      <c r="P28" s="16">
        <f t="shared" si="4"/>
        <v>23085</v>
      </c>
      <c r="Q28" s="16">
        <f t="shared" si="5"/>
        <v>16599</v>
      </c>
      <c r="R28" s="323">
        <f t="shared" si="6"/>
        <v>220.113</v>
      </c>
    </row>
    <row r="29" spans="2:18">
      <c r="B29" s="16">
        <v>410</v>
      </c>
      <c r="C29" s="16">
        <v>3263</v>
      </c>
      <c r="D29" s="16">
        <v>-146</v>
      </c>
      <c r="E29" s="323">
        <v>200.79400000000001</v>
      </c>
      <c r="F29" s="16">
        <v>810</v>
      </c>
      <c r="G29" s="16">
        <v>15358</v>
      </c>
      <c r="H29" s="16">
        <v>8624</v>
      </c>
      <c r="I29" s="323">
        <v>221.298</v>
      </c>
      <c r="J29" s="327"/>
      <c r="K29" s="16">
        <f>B26</f>
        <v>390</v>
      </c>
      <c r="L29" s="16">
        <f t="shared" si="0"/>
        <v>11347</v>
      </c>
      <c r="M29" s="16">
        <f t="shared" si="1"/>
        <v>8104</v>
      </c>
      <c r="N29" s="323">
        <f t="shared" si="2"/>
        <v>199.33099999999999</v>
      </c>
      <c r="O29" s="16">
        <f t="shared" si="3"/>
        <v>790</v>
      </c>
      <c r="P29" s="16">
        <f t="shared" si="4"/>
        <v>23398</v>
      </c>
      <c r="Q29" s="16">
        <f t="shared" si="5"/>
        <v>16829</v>
      </c>
      <c r="R29" s="323">
        <f t="shared" si="6"/>
        <v>220.512</v>
      </c>
    </row>
    <row r="30" spans="2:18">
      <c r="B30" s="16">
        <v>420</v>
      </c>
      <c r="C30" s="16">
        <v>3556</v>
      </c>
      <c r="D30" s="16">
        <v>64</v>
      </c>
      <c r="E30" s="323">
        <v>201.499</v>
      </c>
      <c r="F30" s="16">
        <v>820</v>
      </c>
      <c r="G30" s="16">
        <v>15673</v>
      </c>
      <c r="H30" s="16">
        <v>8856</v>
      </c>
      <c r="I30" s="323">
        <v>221.684</v>
      </c>
      <c r="J30" s="327"/>
      <c r="K30" s="16"/>
      <c r="L30" s="16"/>
      <c r="M30" s="16"/>
      <c r="N30" s="323"/>
      <c r="O30" s="16"/>
      <c r="P30" s="16"/>
      <c r="Q30" s="16"/>
      <c r="R30" s="323"/>
    </row>
    <row r="31" spans="2:18">
      <c r="B31" s="16">
        <v>430</v>
      </c>
      <c r="C31" s="16">
        <v>3849</v>
      </c>
      <c r="D31" s="16">
        <v>274</v>
      </c>
      <c r="E31" s="323">
        <v>202.18899999999999</v>
      </c>
      <c r="F31" s="16">
        <v>830</v>
      </c>
      <c r="G31" s="16">
        <v>15989</v>
      </c>
      <c r="H31" s="16">
        <v>9088</v>
      </c>
      <c r="I31" s="323">
        <v>222.06700000000001</v>
      </c>
      <c r="J31" s="327"/>
      <c r="K31" s="16">
        <f>B28</f>
        <v>400</v>
      </c>
      <c r="L31" s="16">
        <f t="shared" si="0"/>
        <v>11640</v>
      </c>
      <c r="M31" s="16">
        <f t="shared" si="1"/>
        <v>8313</v>
      </c>
      <c r="N31" s="323">
        <f t="shared" si="2"/>
        <v>200.071</v>
      </c>
      <c r="O31" s="16">
        <f t="shared" si="3"/>
        <v>800</v>
      </c>
      <c r="P31" s="16">
        <f t="shared" si="4"/>
        <v>23714</v>
      </c>
      <c r="Q31" s="16">
        <f t="shared" si="5"/>
        <v>17062</v>
      </c>
      <c r="R31" s="323">
        <f t="shared" si="6"/>
        <v>220.90700000000001</v>
      </c>
    </row>
    <row r="32" spans="2:18">
      <c r="B32" s="16">
        <v>440</v>
      </c>
      <c r="C32" s="16">
        <v>4142</v>
      </c>
      <c r="D32" s="16">
        <v>484</v>
      </c>
      <c r="E32" s="323">
        <v>202.863</v>
      </c>
      <c r="F32" s="16">
        <v>840</v>
      </c>
      <c r="G32" s="16">
        <v>16305</v>
      </c>
      <c r="H32" s="16">
        <v>9321</v>
      </c>
      <c r="I32" s="323">
        <v>222.447</v>
      </c>
      <c r="J32" s="327"/>
      <c r="K32" s="16">
        <f>B29</f>
        <v>410</v>
      </c>
      <c r="L32" s="16">
        <f t="shared" si="0"/>
        <v>11932</v>
      </c>
      <c r="M32" s="16">
        <f t="shared" si="1"/>
        <v>8522</v>
      </c>
      <c r="N32" s="323">
        <f t="shared" si="2"/>
        <v>200.79400000000001</v>
      </c>
      <c r="O32" s="16">
        <f t="shared" si="3"/>
        <v>810</v>
      </c>
      <c r="P32" s="16">
        <f t="shared" si="4"/>
        <v>24027</v>
      </c>
      <c r="Q32" s="16">
        <f t="shared" si="5"/>
        <v>17292</v>
      </c>
      <c r="R32" s="323">
        <f t="shared" si="6"/>
        <v>221.298</v>
      </c>
    </row>
    <row r="33" spans="2:18">
      <c r="B33" s="16" t="s">
        <v>0</v>
      </c>
      <c r="C33" s="16" t="s">
        <v>0</v>
      </c>
      <c r="D33" s="16" t="s">
        <v>0</v>
      </c>
      <c r="E33" s="323"/>
      <c r="F33" s="16" t="s">
        <v>0</v>
      </c>
      <c r="G33" s="16"/>
      <c r="H33" s="16" t="s">
        <v>0</v>
      </c>
      <c r="I33" s="323"/>
      <c r="J33" s="327"/>
      <c r="K33" s="16">
        <f>B30</f>
        <v>420</v>
      </c>
      <c r="L33" s="16">
        <f t="shared" si="0"/>
        <v>12225</v>
      </c>
      <c r="M33" s="16">
        <f t="shared" si="1"/>
        <v>8732</v>
      </c>
      <c r="N33" s="323">
        <f t="shared" si="2"/>
        <v>201.499</v>
      </c>
      <c r="O33" s="16">
        <f t="shared" si="3"/>
        <v>820</v>
      </c>
      <c r="P33" s="16">
        <f t="shared" si="4"/>
        <v>24342</v>
      </c>
      <c r="Q33" s="16">
        <f t="shared" si="5"/>
        <v>17524</v>
      </c>
      <c r="R33" s="323">
        <f t="shared" si="6"/>
        <v>221.684</v>
      </c>
    </row>
    <row r="34" spans="2:18">
      <c r="B34" s="16">
        <v>450</v>
      </c>
      <c r="C34" s="16">
        <v>4436</v>
      </c>
      <c r="D34" s="16">
        <v>695</v>
      </c>
      <c r="E34" s="323">
        <v>203.523</v>
      </c>
      <c r="F34" s="16">
        <v>850</v>
      </c>
      <c r="G34" s="16">
        <v>16623</v>
      </c>
      <c r="H34" s="16">
        <v>9556</v>
      </c>
      <c r="I34" s="323">
        <v>222.822</v>
      </c>
      <c r="J34" s="327"/>
      <c r="K34" s="16">
        <f>B31</f>
        <v>430</v>
      </c>
      <c r="L34" s="16">
        <f t="shared" si="0"/>
        <v>12518</v>
      </c>
      <c r="M34" s="16">
        <f t="shared" si="1"/>
        <v>8942</v>
      </c>
      <c r="N34" s="323">
        <f t="shared" si="2"/>
        <v>202.18899999999999</v>
      </c>
      <c r="O34" s="16">
        <f t="shared" si="3"/>
        <v>830</v>
      </c>
      <c r="P34" s="16">
        <f t="shared" si="4"/>
        <v>24658</v>
      </c>
      <c r="Q34" s="16">
        <f t="shared" si="5"/>
        <v>17756</v>
      </c>
      <c r="R34" s="323">
        <f t="shared" si="6"/>
        <v>222.06700000000001</v>
      </c>
    </row>
    <row r="35" spans="2:18">
      <c r="B35" s="16">
        <v>460</v>
      </c>
      <c r="C35" s="16">
        <v>4730</v>
      </c>
      <c r="D35" s="16">
        <v>906</v>
      </c>
      <c r="E35" s="323">
        <v>204.17</v>
      </c>
      <c r="F35" s="16">
        <v>860</v>
      </c>
      <c r="G35" s="16">
        <v>16941</v>
      </c>
      <c r="H35" s="16">
        <v>9791</v>
      </c>
      <c r="I35" s="323">
        <v>223.19399999999999</v>
      </c>
      <c r="J35" s="327"/>
      <c r="K35" s="16">
        <f>B32</f>
        <v>440</v>
      </c>
      <c r="L35" s="16">
        <f t="shared" si="0"/>
        <v>12811</v>
      </c>
      <c r="M35" s="16">
        <f t="shared" si="1"/>
        <v>9152</v>
      </c>
      <c r="N35" s="323">
        <f t="shared" si="2"/>
        <v>202.863</v>
      </c>
      <c r="O35" s="16">
        <f t="shared" si="3"/>
        <v>840</v>
      </c>
      <c r="P35" s="16">
        <f t="shared" si="4"/>
        <v>24974</v>
      </c>
      <c r="Q35" s="16">
        <f t="shared" si="5"/>
        <v>17989</v>
      </c>
      <c r="R35" s="323">
        <f t="shared" si="6"/>
        <v>222.447</v>
      </c>
    </row>
    <row r="36" spans="2:18">
      <c r="B36" s="16">
        <v>470</v>
      </c>
      <c r="C36" s="16">
        <v>5024</v>
      </c>
      <c r="D36" s="16">
        <v>1116</v>
      </c>
      <c r="E36" s="323">
        <v>204.803</v>
      </c>
      <c r="F36" s="16">
        <v>870</v>
      </c>
      <c r="G36" s="16">
        <v>17259</v>
      </c>
      <c r="H36" s="16">
        <v>10026</v>
      </c>
      <c r="I36" s="323">
        <v>223.56200000000001</v>
      </c>
      <c r="J36" s="327"/>
      <c r="K36" s="16"/>
      <c r="L36" s="16"/>
      <c r="M36" s="16"/>
      <c r="N36" s="323"/>
      <c r="O36" s="16"/>
      <c r="P36" s="16"/>
      <c r="Q36" s="16"/>
      <c r="R36" s="323"/>
    </row>
    <row r="37" spans="2:18">
      <c r="B37" s="16">
        <v>480</v>
      </c>
      <c r="C37" s="16">
        <v>5319</v>
      </c>
      <c r="D37" s="16">
        <v>1328</v>
      </c>
      <c r="E37" s="323">
        <v>205.42400000000001</v>
      </c>
      <c r="F37" s="16">
        <v>880</v>
      </c>
      <c r="G37" s="16">
        <v>17579</v>
      </c>
      <c r="H37" s="16">
        <v>10263</v>
      </c>
      <c r="I37" s="323">
        <v>223.92699999999999</v>
      </c>
      <c r="J37" s="327"/>
      <c r="K37" s="16">
        <f>B34</f>
        <v>450</v>
      </c>
      <c r="L37" s="16">
        <f t="shared" si="0"/>
        <v>13105</v>
      </c>
      <c r="M37" s="16">
        <f t="shared" si="1"/>
        <v>9363</v>
      </c>
      <c r="N37" s="323">
        <f t="shared" si="2"/>
        <v>203.523</v>
      </c>
      <c r="O37" s="16">
        <f t="shared" si="3"/>
        <v>850</v>
      </c>
      <c r="P37" s="16">
        <f t="shared" si="4"/>
        <v>25292</v>
      </c>
      <c r="Q37" s="16">
        <f t="shared" si="5"/>
        <v>18224</v>
      </c>
      <c r="R37" s="323">
        <f t="shared" si="6"/>
        <v>222.822</v>
      </c>
    </row>
    <row r="38" spans="2:18">
      <c r="B38" s="16">
        <v>490</v>
      </c>
      <c r="C38" s="16">
        <v>5616</v>
      </c>
      <c r="D38" s="16">
        <v>1542</v>
      </c>
      <c r="E38" s="323">
        <v>206.03299999999999</v>
      </c>
      <c r="F38" s="16">
        <v>890</v>
      </c>
      <c r="G38" s="16">
        <v>17899</v>
      </c>
      <c r="H38" s="16">
        <v>10500</v>
      </c>
      <c r="I38" s="323">
        <v>224.28800000000001</v>
      </c>
      <c r="J38" s="327"/>
      <c r="K38" s="16">
        <f>B35</f>
        <v>460</v>
      </c>
      <c r="L38" s="16">
        <f t="shared" si="0"/>
        <v>13399</v>
      </c>
      <c r="M38" s="16">
        <f t="shared" si="1"/>
        <v>9574</v>
      </c>
      <c r="N38" s="323">
        <f t="shared" si="2"/>
        <v>204.17</v>
      </c>
      <c r="O38" s="16">
        <f t="shared" si="3"/>
        <v>860</v>
      </c>
      <c r="P38" s="16">
        <f t="shared" si="4"/>
        <v>25610</v>
      </c>
      <c r="Q38" s="16">
        <f t="shared" si="5"/>
        <v>18459</v>
      </c>
      <c r="R38" s="323">
        <f t="shared" si="6"/>
        <v>223.19399999999999</v>
      </c>
    </row>
    <row r="39" spans="2:18">
      <c r="B39" s="16" t="s">
        <v>0</v>
      </c>
      <c r="C39" s="16" t="s">
        <v>0</v>
      </c>
      <c r="D39" s="16" t="s">
        <v>0</v>
      </c>
      <c r="E39" s="323"/>
      <c r="F39" s="16" t="s">
        <v>0</v>
      </c>
      <c r="G39" s="16"/>
      <c r="H39" s="16" t="s">
        <v>0</v>
      </c>
      <c r="I39" s="323"/>
      <c r="J39" s="327"/>
      <c r="K39" s="16">
        <f>B36</f>
        <v>470</v>
      </c>
      <c r="L39" s="16">
        <f t="shared" si="0"/>
        <v>13693</v>
      </c>
      <c r="M39" s="16">
        <f t="shared" si="1"/>
        <v>9784</v>
      </c>
      <c r="N39" s="323">
        <f t="shared" si="2"/>
        <v>204.803</v>
      </c>
      <c r="O39" s="16">
        <f t="shared" si="3"/>
        <v>870</v>
      </c>
      <c r="P39" s="16">
        <f t="shared" si="4"/>
        <v>25928</v>
      </c>
      <c r="Q39" s="16">
        <f t="shared" si="5"/>
        <v>18694</v>
      </c>
      <c r="R39" s="323">
        <f t="shared" si="6"/>
        <v>223.56200000000001</v>
      </c>
    </row>
    <row r="40" spans="2:18">
      <c r="B40" s="16">
        <v>500</v>
      </c>
      <c r="C40" s="16">
        <v>5912</v>
      </c>
      <c r="D40" s="16">
        <v>1755</v>
      </c>
      <c r="E40" s="323">
        <v>206.63</v>
      </c>
      <c r="F40" s="16">
        <v>900</v>
      </c>
      <c r="G40" s="16">
        <v>18221</v>
      </c>
      <c r="H40" s="16">
        <v>10738</v>
      </c>
      <c r="I40" s="323">
        <v>224.64699999999999</v>
      </c>
      <c r="J40" s="327"/>
      <c r="K40" s="16">
        <f>B37</f>
        <v>480</v>
      </c>
      <c r="L40" s="16">
        <f t="shared" si="0"/>
        <v>13988</v>
      </c>
      <c r="M40" s="16">
        <f t="shared" si="1"/>
        <v>9996</v>
      </c>
      <c r="N40" s="323">
        <f t="shared" si="2"/>
        <v>205.42400000000001</v>
      </c>
      <c r="O40" s="16">
        <f t="shared" si="3"/>
        <v>880</v>
      </c>
      <c r="P40" s="16">
        <f t="shared" si="4"/>
        <v>26248</v>
      </c>
      <c r="Q40" s="16">
        <f t="shared" si="5"/>
        <v>18931</v>
      </c>
      <c r="R40" s="323">
        <f t="shared" si="6"/>
        <v>223.92699999999999</v>
      </c>
    </row>
    <row r="41" spans="2:18">
      <c r="B41" s="16">
        <v>510</v>
      </c>
      <c r="C41" s="16">
        <v>6207</v>
      </c>
      <c r="D41" s="16">
        <v>1967</v>
      </c>
      <c r="E41" s="323">
        <v>207.21600000000001</v>
      </c>
      <c r="F41" s="16">
        <v>910</v>
      </c>
      <c r="G41" s="16">
        <v>18541</v>
      </c>
      <c r="H41" s="16">
        <v>10975</v>
      </c>
      <c r="I41" s="323">
        <v>225.00200000000001</v>
      </c>
      <c r="J41" s="327"/>
      <c r="K41" s="16">
        <f>B38</f>
        <v>490</v>
      </c>
      <c r="L41" s="16">
        <f t="shared" si="0"/>
        <v>14285</v>
      </c>
      <c r="M41" s="16">
        <f t="shared" si="1"/>
        <v>10210</v>
      </c>
      <c r="N41" s="323">
        <f t="shared" si="2"/>
        <v>206.03299999999999</v>
      </c>
      <c r="O41" s="16">
        <f t="shared" si="3"/>
        <v>890</v>
      </c>
      <c r="P41" s="16">
        <f t="shared" si="4"/>
        <v>26568</v>
      </c>
      <c r="Q41" s="16">
        <f t="shared" si="5"/>
        <v>19168</v>
      </c>
      <c r="R41" s="323">
        <f t="shared" si="6"/>
        <v>224.28800000000001</v>
      </c>
    </row>
    <row r="42" spans="2:18">
      <c r="B42" s="16">
        <v>520</v>
      </c>
      <c r="C42" s="16">
        <v>6503</v>
      </c>
      <c r="D42" s="16">
        <v>2180</v>
      </c>
      <c r="E42" s="323">
        <v>207.792</v>
      </c>
      <c r="F42" s="16">
        <v>920</v>
      </c>
      <c r="G42" s="16">
        <v>18863</v>
      </c>
      <c r="H42" s="16">
        <v>11214</v>
      </c>
      <c r="I42" s="323">
        <v>225.35300000000001</v>
      </c>
      <c r="J42" s="327"/>
      <c r="K42" s="16"/>
      <c r="L42" s="16"/>
      <c r="M42" s="16"/>
      <c r="N42" s="323"/>
      <c r="O42" s="16"/>
      <c r="P42" s="16"/>
      <c r="Q42" s="16"/>
      <c r="R42" s="323"/>
    </row>
    <row r="43" spans="2:18">
      <c r="B43" s="16">
        <v>530</v>
      </c>
      <c r="C43" s="16">
        <v>6800</v>
      </c>
      <c r="D43" s="16">
        <v>2394</v>
      </c>
      <c r="E43" s="323">
        <v>208.358</v>
      </c>
      <c r="F43" s="16">
        <v>930</v>
      </c>
      <c r="G43" s="16">
        <v>19185</v>
      </c>
      <c r="H43" s="16">
        <v>11453</v>
      </c>
      <c r="I43" s="323">
        <v>225.70099999999999</v>
      </c>
      <c r="J43" s="327"/>
      <c r="K43" s="16">
        <f>B40</f>
        <v>500</v>
      </c>
      <c r="L43" s="16">
        <f t="shared" si="0"/>
        <v>14581</v>
      </c>
      <c r="M43" s="16">
        <f t="shared" si="1"/>
        <v>10423</v>
      </c>
      <c r="N43" s="323">
        <f t="shared" si="2"/>
        <v>206.63</v>
      </c>
      <c r="O43" s="16">
        <f t="shared" si="3"/>
        <v>900</v>
      </c>
      <c r="P43" s="16">
        <f t="shared" si="4"/>
        <v>26890</v>
      </c>
      <c r="Q43" s="16">
        <f t="shared" si="5"/>
        <v>19406</v>
      </c>
      <c r="R43" s="323">
        <f t="shared" si="6"/>
        <v>224.64699999999999</v>
      </c>
    </row>
    <row r="44" spans="2:18">
      <c r="B44" s="16">
        <v>540</v>
      </c>
      <c r="C44" s="16">
        <v>7097</v>
      </c>
      <c r="D44" s="16">
        <v>2607</v>
      </c>
      <c r="E44" s="323">
        <v>208.91399999999999</v>
      </c>
      <c r="F44" s="16">
        <v>940</v>
      </c>
      <c r="G44" s="16">
        <v>19509</v>
      </c>
      <c r="H44" s="16">
        <v>11694</v>
      </c>
      <c r="I44" s="323">
        <v>226.047</v>
      </c>
      <c r="J44" s="327"/>
      <c r="K44" s="16">
        <f>B41</f>
        <v>510</v>
      </c>
      <c r="L44" s="16">
        <f t="shared" si="0"/>
        <v>14876</v>
      </c>
      <c r="M44" s="16">
        <f t="shared" si="1"/>
        <v>10635</v>
      </c>
      <c r="N44" s="323">
        <f t="shared" si="2"/>
        <v>207.21600000000001</v>
      </c>
      <c r="O44" s="16">
        <f t="shared" si="3"/>
        <v>910</v>
      </c>
      <c r="P44" s="16">
        <f t="shared" si="4"/>
        <v>27210</v>
      </c>
      <c r="Q44" s="16">
        <f t="shared" si="5"/>
        <v>19643</v>
      </c>
      <c r="R44" s="323">
        <f t="shared" si="6"/>
        <v>225.00200000000001</v>
      </c>
    </row>
    <row r="45" spans="2:18">
      <c r="B45" s="16" t="s">
        <v>0</v>
      </c>
      <c r="C45" s="16" t="s">
        <v>0</v>
      </c>
      <c r="D45" s="16" t="s">
        <v>0</v>
      </c>
      <c r="E45" s="323"/>
      <c r="F45" s="16" t="s">
        <v>0</v>
      </c>
      <c r="G45" s="16"/>
      <c r="H45" s="16" t="s">
        <v>0</v>
      </c>
      <c r="I45" s="323"/>
      <c r="J45" s="327"/>
      <c r="K45" s="16">
        <f>B42</f>
        <v>520</v>
      </c>
      <c r="L45" s="16">
        <f t="shared" si="0"/>
        <v>15172</v>
      </c>
      <c r="M45" s="16">
        <f t="shared" si="1"/>
        <v>10848</v>
      </c>
      <c r="N45" s="323">
        <f t="shared" si="2"/>
        <v>207.792</v>
      </c>
      <c r="O45" s="16">
        <f t="shared" si="3"/>
        <v>920</v>
      </c>
      <c r="P45" s="16">
        <f t="shared" si="4"/>
        <v>27532</v>
      </c>
      <c r="Q45" s="16">
        <f t="shared" si="5"/>
        <v>19882</v>
      </c>
      <c r="R45" s="323">
        <f t="shared" si="6"/>
        <v>225.35300000000001</v>
      </c>
    </row>
    <row r="46" spans="2:18">
      <c r="B46" s="16">
        <v>550</v>
      </c>
      <c r="C46" s="16">
        <v>7395</v>
      </c>
      <c r="D46" s="16">
        <v>2822</v>
      </c>
      <c r="E46" s="323">
        <v>209.46100000000001</v>
      </c>
      <c r="F46" s="16">
        <v>950</v>
      </c>
      <c r="G46" s="16">
        <v>19832</v>
      </c>
      <c r="H46" s="16">
        <v>11934</v>
      </c>
      <c r="I46" s="323">
        <v>226.38900000000001</v>
      </c>
      <c r="J46" s="327"/>
      <c r="K46" s="16">
        <f>B43</f>
        <v>530</v>
      </c>
      <c r="L46" s="16">
        <f t="shared" si="0"/>
        <v>15469</v>
      </c>
      <c r="M46" s="16">
        <f t="shared" si="1"/>
        <v>11062</v>
      </c>
      <c r="N46" s="323">
        <f t="shared" si="2"/>
        <v>208.358</v>
      </c>
      <c r="O46" s="16">
        <f t="shared" si="3"/>
        <v>930</v>
      </c>
      <c r="P46" s="16">
        <f t="shared" si="4"/>
        <v>27854</v>
      </c>
      <c r="Q46" s="16">
        <f t="shared" si="5"/>
        <v>20121</v>
      </c>
      <c r="R46" s="323">
        <f t="shared" si="6"/>
        <v>225.70099999999999</v>
      </c>
    </row>
    <row r="47" spans="2:18">
      <c r="B47" s="16">
        <v>560</v>
      </c>
      <c r="C47" s="16">
        <v>7694</v>
      </c>
      <c r="D47" s="16">
        <v>3038</v>
      </c>
      <c r="E47" s="323">
        <v>209.999</v>
      </c>
      <c r="F47" s="16">
        <v>960</v>
      </c>
      <c r="G47" s="16">
        <v>20157</v>
      </c>
      <c r="H47" s="16">
        <v>12176</v>
      </c>
      <c r="I47" s="323">
        <v>226.72800000000001</v>
      </c>
      <c r="J47" s="327"/>
      <c r="K47" s="16">
        <f>B44</f>
        <v>540</v>
      </c>
      <c r="L47" s="16">
        <f t="shared" si="0"/>
        <v>15766</v>
      </c>
      <c r="M47" s="16">
        <f t="shared" si="1"/>
        <v>11275</v>
      </c>
      <c r="N47" s="323">
        <f t="shared" si="2"/>
        <v>208.91399999999999</v>
      </c>
      <c r="O47" s="16">
        <f t="shared" si="3"/>
        <v>940</v>
      </c>
      <c r="P47" s="16">
        <f t="shared" si="4"/>
        <v>28178</v>
      </c>
      <c r="Q47" s="16">
        <f t="shared" si="5"/>
        <v>20362</v>
      </c>
      <c r="R47" s="323">
        <f t="shared" si="6"/>
        <v>226.047</v>
      </c>
    </row>
    <row r="48" spans="2:18">
      <c r="B48" s="16">
        <v>570</v>
      </c>
      <c r="C48" s="16">
        <v>7993</v>
      </c>
      <c r="D48" s="16">
        <v>3254</v>
      </c>
      <c r="E48" s="323">
        <v>210.52799999999999</v>
      </c>
      <c r="F48" s="16">
        <v>970</v>
      </c>
      <c r="G48" s="16">
        <v>20482</v>
      </c>
      <c r="H48" s="16">
        <v>12417</v>
      </c>
      <c r="I48" s="323">
        <v>227.06399999999999</v>
      </c>
      <c r="J48" s="327"/>
      <c r="K48" s="16"/>
      <c r="L48" s="16"/>
      <c r="M48" s="16"/>
      <c r="N48" s="323"/>
      <c r="O48" s="16"/>
      <c r="P48" s="16"/>
      <c r="Q48" s="16"/>
      <c r="R48" s="323"/>
    </row>
    <row r="49" spans="1:18">
      <c r="B49" s="16">
        <v>580</v>
      </c>
      <c r="C49" s="16">
        <v>8293</v>
      </c>
      <c r="D49" s="16">
        <v>3471</v>
      </c>
      <c r="E49" s="323">
        <v>211.04900000000001</v>
      </c>
      <c r="F49" s="16">
        <v>980</v>
      </c>
      <c r="G49" s="16">
        <v>20807</v>
      </c>
      <c r="H49" s="16">
        <v>12659</v>
      </c>
      <c r="I49" s="323">
        <v>227.398</v>
      </c>
      <c r="J49" s="327"/>
      <c r="K49" s="16">
        <f>B46</f>
        <v>550</v>
      </c>
      <c r="L49" s="16">
        <f t="shared" si="0"/>
        <v>16064</v>
      </c>
      <c r="M49" s="16">
        <f t="shared" si="1"/>
        <v>11490</v>
      </c>
      <c r="N49" s="323">
        <f t="shared" si="2"/>
        <v>209.46100000000001</v>
      </c>
      <c r="O49" s="16">
        <f t="shared" si="3"/>
        <v>950</v>
      </c>
      <c r="P49" s="16">
        <f t="shared" si="4"/>
        <v>28501</v>
      </c>
      <c r="Q49" s="16">
        <f t="shared" si="5"/>
        <v>20602</v>
      </c>
      <c r="R49" s="323">
        <f t="shared" si="6"/>
        <v>226.38900000000001</v>
      </c>
    </row>
    <row r="50" spans="1:18">
      <c r="B50" s="16">
        <v>590</v>
      </c>
      <c r="C50" s="16">
        <v>8593</v>
      </c>
      <c r="D50" s="16">
        <v>3688</v>
      </c>
      <c r="E50" s="323">
        <v>211.56200000000001</v>
      </c>
      <c r="F50" s="16">
        <v>990</v>
      </c>
      <c r="G50" s="16">
        <v>21134</v>
      </c>
      <c r="H50" s="16">
        <v>12903</v>
      </c>
      <c r="I50" s="323">
        <v>227.72800000000001</v>
      </c>
      <c r="J50" s="327"/>
      <c r="K50" s="16">
        <f>B47</f>
        <v>560</v>
      </c>
      <c r="L50" s="16">
        <f t="shared" si="0"/>
        <v>16363</v>
      </c>
      <c r="M50" s="16">
        <f t="shared" si="1"/>
        <v>11706</v>
      </c>
      <c r="N50" s="323">
        <f t="shared" si="2"/>
        <v>209.999</v>
      </c>
      <c r="O50" s="16">
        <f t="shared" si="3"/>
        <v>960</v>
      </c>
      <c r="P50" s="16">
        <f t="shared" si="4"/>
        <v>28826</v>
      </c>
      <c r="Q50" s="16">
        <f t="shared" si="5"/>
        <v>20844</v>
      </c>
      <c r="R50" s="323">
        <f t="shared" si="6"/>
        <v>226.72800000000001</v>
      </c>
    </row>
    <row r="51" spans="1:18" s="128" customFormat="1" ht="17.25">
      <c r="B51" s="318" t="s">
        <v>325</v>
      </c>
      <c r="C51" s="318" t="s">
        <v>36</v>
      </c>
      <c r="D51" s="318" t="s">
        <v>35</v>
      </c>
      <c r="E51" s="318" t="s">
        <v>326</v>
      </c>
      <c r="F51" s="318" t="s">
        <v>325</v>
      </c>
      <c r="G51" s="318" t="s">
        <v>36</v>
      </c>
      <c r="H51" s="318" t="s">
        <v>35</v>
      </c>
      <c r="I51" s="318" t="s">
        <v>326</v>
      </c>
      <c r="J51" s="62"/>
      <c r="K51" s="16">
        <f>B48</f>
        <v>570</v>
      </c>
      <c r="L51" s="16">
        <f t="shared" si="0"/>
        <v>16662</v>
      </c>
      <c r="M51" s="16">
        <f t="shared" si="1"/>
        <v>11922</v>
      </c>
      <c r="N51" s="323">
        <f t="shared" si="2"/>
        <v>210.52799999999999</v>
      </c>
      <c r="O51" s="16">
        <f t="shared" si="3"/>
        <v>970</v>
      </c>
      <c r="P51" s="16">
        <f t="shared" si="4"/>
        <v>29151</v>
      </c>
      <c r="Q51" s="16">
        <f t="shared" si="5"/>
        <v>21085</v>
      </c>
      <c r="R51" s="323">
        <f t="shared" si="6"/>
        <v>227.06399999999999</v>
      </c>
    </row>
    <row r="52" spans="1:18" s="128" customFormat="1">
      <c r="A52" s="128" t="s">
        <v>0</v>
      </c>
      <c r="B52" s="318" t="s">
        <v>303</v>
      </c>
      <c r="C52" s="318" t="s">
        <v>323</v>
      </c>
      <c r="D52" s="318" t="s">
        <v>323</v>
      </c>
      <c r="E52" s="318" t="s">
        <v>324</v>
      </c>
      <c r="F52" s="318" t="s">
        <v>303</v>
      </c>
      <c r="G52" s="318" t="s">
        <v>323</v>
      </c>
      <c r="H52" s="318" t="s">
        <v>323</v>
      </c>
      <c r="I52" s="318" t="s">
        <v>324</v>
      </c>
      <c r="J52" s="62"/>
      <c r="K52" s="16">
        <f>B49</f>
        <v>580</v>
      </c>
      <c r="L52" s="16">
        <f t="shared" si="0"/>
        <v>16962</v>
      </c>
      <c r="M52" s="16">
        <f t="shared" si="1"/>
        <v>12139</v>
      </c>
      <c r="N52" s="323">
        <f t="shared" si="2"/>
        <v>211.04900000000001</v>
      </c>
      <c r="O52" s="16">
        <f t="shared" si="3"/>
        <v>980</v>
      </c>
      <c r="P52" s="16">
        <f t="shared" si="4"/>
        <v>29476</v>
      </c>
      <c r="Q52" s="16">
        <f t="shared" si="5"/>
        <v>21327</v>
      </c>
      <c r="R52" s="323">
        <f t="shared" si="6"/>
        <v>227.398</v>
      </c>
    </row>
    <row r="53" spans="1:18">
      <c r="B53" s="16">
        <v>1020</v>
      </c>
      <c r="C53" s="16">
        <v>22115</v>
      </c>
      <c r="D53" s="16">
        <v>13635</v>
      </c>
      <c r="E53" s="323">
        <v>228.70599999999999</v>
      </c>
      <c r="F53" s="16">
        <v>1780</v>
      </c>
      <c r="G53" s="16">
        <v>48269</v>
      </c>
      <c r="H53" s="16">
        <v>3347</v>
      </c>
      <c r="I53" s="323">
        <v>247.798</v>
      </c>
      <c r="J53" s="327"/>
      <c r="K53" s="16">
        <f>B50</f>
        <v>590</v>
      </c>
      <c r="L53" s="16">
        <f t="shared" si="0"/>
        <v>17262</v>
      </c>
      <c r="M53" s="16">
        <f t="shared" si="1"/>
        <v>12356</v>
      </c>
      <c r="N53" s="323">
        <f t="shared" si="2"/>
        <v>211.56200000000001</v>
      </c>
      <c r="O53" s="16">
        <f t="shared" si="3"/>
        <v>990</v>
      </c>
      <c r="P53" s="16">
        <f t="shared" si="4"/>
        <v>29803</v>
      </c>
      <c r="Q53" s="16">
        <f t="shared" si="5"/>
        <v>21571</v>
      </c>
      <c r="R53" s="323">
        <f t="shared" si="6"/>
        <v>227.72800000000001</v>
      </c>
    </row>
    <row r="54" spans="1:18" ht="17.25">
      <c r="B54" s="16">
        <v>1040</v>
      </c>
      <c r="C54" s="16">
        <v>22773</v>
      </c>
      <c r="D54" s="16">
        <v>14126</v>
      </c>
      <c r="E54" s="323">
        <v>229.34399999999999</v>
      </c>
      <c r="F54" s="16">
        <v>1800</v>
      </c>
      <c r="G54" s="16">
        <v>48982</v>
      </c>
      <c r="H54" s="16">
        <v>34017</v>
      </c>
      <c r="I54" s="323">
        <v>248.19499999999999</v>
      </c>
      <c r="J54" s="327"/>
      <c r="K54" s="318" t="s">
        <v>325</v>
      </c>
      <c r="L54" s="318" t="s">
        <v>36</v>
      </c>
      <c r="M54" s="318" t="s">
        <v>35</v>
      </c>
      <c r="N54" s="318" t="s">
        <v>326</v>
      </c>
      <c r="O54" s="318" t="s">
        <v>325</v>
      </c>
      <c r="P54" s="318" t="s">
        <v>36</v>
      </c>
      <c r="Q54" s="318" t="s">
        <v>35</v>
      </c>
      <c r="R54" s="318" t="s">
        <v>326</v>
      </c>
    </row>
    <row r="55" spans="1:18">
      <c r="B55" s="16">
        <v>1060</v>
      </c>
      <c r="C55" s="16">
        <v>23432</v>
      </c>
      <c r="D55" s="16">
        <v>14619</v>
      </c>
      <c r="E55" s="323">
        <v>229.97300000000001</v>
      </c>
      <c r="F55" s="16">
        <v>1820</v>
      </c>
      <c r="G55" s="16">
        <v>49694</v>
      </c>
      <c r="H55" s="16">
        <v>34563</v>
      </c>
      <c r="I55" s="323">
        <v>248.589</v>
      </c>
      <c r="J55" s="327"/>
      <c r="K55" s="318" t="s">
        <v>303</v>
      </c>
      <c r="L55" s="318" t="s">
        <v>323</v>
      </c>
      <c r="M55" s="318" t="s">
        <v>323</v>
      </c>
      <c r="N55" s="318" t="s">
        <v>324</v>
      </c>
      <c r="O55" s="318" t="s">
        <v>303</v>
      </c>
      <c r="P55" s="318" t="s">
        <v>323</v>
      </c>
      <c r="Q55" s="318" t="s">
        <v>323</v>
      </c>
      <c r="R55" s="318" t="s">
        <v>324</v>
      </c>
    </row>
    <row r="56" spans="1:18">
      <c r="B56" s="16">
        <v>1080</v>
      </c>
      <c r="C56" s="16">
        <v>24093</v>
      </c>
      <c r="D56" s="16">
        <v>15114</v>
      </c>
      <c r="E56" s="323">
        <v>230.59100000000001</v>
      </c>
      <c r="F56" s="16">
        <v>1840</v>
      </c>
      <c r="G56" s="16">
        <v>50406</v>
      </c>
      <c r="H56" s="16">
        <v>35108</v>
      </c>
      <c r="I56" s="323">
        <v>248.97900000000001</v>
      </c>
      <c r="J56" s="327"/>
      <c r="K56" s="331">
        <v>1000</v>
      </c>
      <c r="L56" s="331">
        <v>30129</v>
      </c>
      <c r="M56" s="331">
        <v>21815</v>
      </c>
      <c r="N56" s="331">
        <v>228.05699999999999</v>
      </c>
      <c r="O56" s="331">
        <v>1760</v>
      </c>
      <c r="P56" s="331">
        <v>56227</v>
      </c>
      <c r="Q56" s="331">
        <v>41594</v>
      </c>
      <c r="R56" s="331">
        <v>247.39599999999999</v>
      </c>
    </row>
    <row r="57" spans="1:18">
      <c r="B57" s="16" t="s">
        <v>0</v>
      </c>
      <c r="C57" s="16" t="s">
        <v>0</v>
      </c>
      <c r="D57" s="16" t="s">
        <v>0</v>
      </c>
      <c r="E57" s="323"/>
      <c r="F57" s="16" t="s">
        <v>0</v>
      </c>
      <c r="G57" s="16"/>
      <c r="H57" s="16" t="s">
        <v>0</v>
      </c>
      <c r="I57" s="323"/>
      <c r="J57" s="327"/>
      <c r="K57" s="16">
        <f>B53</f>
        <v>1020</v>
      </c>
      <c r="L57" s="16">
        <f>C53+8669</f>
        <v>30784</v>
      </c>
      <c r="M57" s="16">
        <f>D53+8668</f>
        <v>22303</v>
      </c>
      <c r="N57" s="323">
        <f t="shared" ref="N57:O60" si="7">E53</f>
        <v>228.70599999999999</v>
      </c>
      <c r="O57" s="16">
        <f t="shared" si="7"/>
        <v>1780</v>
      </c>
      <c r="P57" s="16">
        <f>G53+8669</f>
        <v>56938</v>
      </c>
      <c r="Q57" s="16">
        <f>H53+8668</f>
        <v>12015</v>
      </c>
      <c r="R57" s="323">
        <f>I53</f>
        <v>247.798</v>
      </c>
    </row>
    <row r="58" spans="1:18">
      <c r="B58" s="16">
        <v>1100</v>
      </c>
      <c r="C58" s="16">
        <v>24757</v>
      </c>
      <c r="D58" s="16">
        <v>15612</v>
      </c>
      <c r="E58" s="323">
        <v>231.19900000000001</v>
      </c>
      <c r="F58" s="16">
        <v>1860</v>
      </c>
      <c r="G58" s="16">
        <v>51121</v>
      </c>
      <c r="H58" s="16">
        <v>35657</v>
      </c>
      <c r="I58" s="323">
        <v>249.36500000000001</v>
      </c>
      <c r="J58" s="327"/>
      <c r="K58" s="16">
        <f>B54</f>
        <v>1040</v>
      </c>
      <c r="L58" s="16">
        <f>C54+8669</f>
        <v>31442</v>
      </c>
      <c r="M58" s="16">
        <f>D54+8668</f>
        <v>22794</v>
      </c>
      <c r="N58" s="323">
        <f t="shared" si="7"/>
        <v>229.34399999999999</v>
      </c>
      <c r="O58" s="16">
        <f t="shared" si="7"/>
        <v>1800</v>
      </c>
      <c r="P58" s="16">
        <f>G54+8669</f>
        <v>57651</v>
      </c>
      <c r="Q58" s="16">
        <f>H54+8668</f>
        <v>42685</v>
      </c>
      <c r="R58" s="323">
        <f>I54</f>
        <v>248.19499999999999</v>
      </c>
    </row>
    <row r="59" spans="1:18">
      <c r="B59" s="16">
        <v>1120</v>
      </c>
      <c r="C59" s="16">
        <v>25423</v>
      </c>
      <c r="D59" s="16">
        <v>16111</v>
      </c>
      <c r="E59" s="323">
        <v>231.79900000000001</v>
      </c>
      <c r="F59" s="16">
        <v>1880</v>
      </c>
      <c r="G59" s="16">
        <v>51835</v>
      </c>
      <c r="H59" s="16">
        <v>36205</v>
      </c>
      <c r="I59" s="323">
        <v>249.74799999999999</v>
      </c>
      <c r="J59" s="327"/>
      <c r="K59" s="16">
        <f>B55</f>
        <v>1060</v>
      </c>
      <c r="L59" s="16">
        <f>C55+8669</f>
        <v>32101</v>
      </c>
      <c r="M59" s="16">
        <f>D55+8668</f>
        <v>23287</v>
      </c>
      <c r="N59" s="323">
        <f t="shared" si="7"/>
        <v>229.97300000000001</v>
      </c>
      <c r="O59" s="16">
        <f t="shared" si="7"/>
        <v>1820</v>
      </c>
      <c r="P59" s="16">
        <f>G55+8669</f>
        <v>58363</v>
      </c>
      <c r="Q59" s="16">
        <f>H55+8668</f>
        <v>43231</v>
      </c>
      <c r="R59" s="323">
        <f>I55</f>
        <v>248.589</v>
      </c>
    </row>
    <row r="60" spans="1:18">
      <c r="B60" s="16">
        <v>1140</v>
      </c>
      <c r="C60" s="16">
        <v>26091</v>
      </c>
      <c r="D60" s="16">
        <v>16613</v>
      </c>
      <c r="E60" s="323">
        <v>232.39099999999999</v>
      </c>
      <c r="F60" s="16">
        <v>1900</v>
      </c>
      <c r="G60" s="16">
        <v>52551</v>
      </c>
      <c r="H60" s="16">
        <v>36754</v>
      </c>
      <c r="I60" s="323">
        <v>250.12799999999999</v>
      </c>
      <c r="J60" s="327"/>
      <c r="K60" s="16">
        <f>B56</f>
        <v>1080</v>
      </c>
      <c r="L60" s="16">
        <f>C56+8669</f>
        <v>32762</v>
      </c>
      <c r="M60" s="16">
        <f>D56+8668</f>
        <v>23782</v>
      </c>
      <c r="N60" s="323">
        <f t="shared" si="7"/>
        <v>230.59100000000001</v>
      </c>
      <c r="O60" s="16">
        <f t="shared" si="7"/>
        <v>1840</v>
      </c>
      <c r="P60" s="16">
        <f>G56+8669</f>
        <v>59075</v>
      </c>
      <c r="Q60" s="16">
        <f>H56+8668</f>
        <v>43776</v>
      </c>
      <c r="R60" s="323">
        <f>I56</f>
        <v>248.97900000000001</v>
      </c>
    </row>
    <row r="61" spans="1:18">
      <c r="B61" s="16">
        <v>1160</v>
      </c>
      <c r="C61" s="16">
        <v>26761</v>
      </c>
      <c r="D61" s="16">
        <v>17117</v>
      </c>
      <c r="E61" s="323">
        <v>232.97300000000001</v>
      </c>
      <c r="F61" s="16">
        <v>1920</v>
      </c>
      <c r="G61" s="16">
        <v>53267</v>
      </c>
      <c r="H61" s="16">
        <v>37304</v>
      </c>
      <c r="I61" s="323">
        <v>250.50200000000001</v>
      </c>
      <c r="J61" s="327"/>
      <c r="K61" s="16"/>
      <c r="L61" s="16"/>
      <c r="M61" s="16"/>
      <c r="N61" s="323"/>
      <c r="O61" s="16"/>
      <c r="P61" s="16"/>
      <c r="Q61" s="16"/>
      <c r="R61" s="323"/>
    </row>
    <row r="62" spans="1:18">
      <c r="B62" s="16">
        <v>1180</v>
      </c>
      <c r="C62" s="16">
        <v>27435</v>
      </c>
      <c r="D62" s="16">
        <v>17624</v>
      </c>
      <c r="E62" s="323">
        <v>233.54900000000001</v>
      </c>
      <c r="F62" s="16">
        <v>1940</v>
      </c>
      <c r="G62" s="16">
        <v>53985</v>
      </c>
      <c r="H62" s="16">
        <v>37856</v>
      </c>
      <c r="I62" s="323">
        <v>250.874</v>
      </c>
      <c r="J62" s="327"/>
      <c r="K62" s="16">
        <f>B58</f>
        <v>1100</v>
      </c>
      <c r="L62" s="16">
        <f>C58+8669</f>
        <v>33426</v>
      </c>
      <c r="M62" s="16">
        <f>D58+8668</f>
        <v>24280</v>
      </c>
      <c r="N62" s="323">
        <f t="shared" ref="N62:O66" si="8">E58</f>
        <v>231.19900000000001</v>
      </c>
      <c r="O62" s="16">
        <f t="shared" si="8"/>
        <v>1860</v>
      </c>
      <c r="P62" s="16">
        <f>G58+8669</f>
        <v>59790</v>
      </c>
      <c r="Q62" s="16">
        <f>H58+8668</f>
        <v>44325</v>
      </c>
      <c r="R62" s="323">
        <f>I58</f>
        <v>249.36500000000001</v>
      </c>
    </row>
    <row r="63" spans="1:18">
      <c r="B63" s="16" t="s">
        <v>0</v>
      </c>
      <c r="C63" s="16" t="s">
        <v>0</v>
      </c>
      <c r="D63" s="16" t="s">
        <v>0</v>
      </c>
      <c r="E63" s="323"/>
      <c r="F63" s="16" t="s">
        <v>0</v>
      </c>
      <c r="G63" s="16"/>
      <c r="H63" s="16" t="s">
        <v>0</v>
      </c>
      <c r="I63" s="323"/>
      <c r="J63" s="327"/>
      <c r="K63" s="16">
        <f>B59</f>
        <v>1120</v>
      </c>
      <c r="L63" s="16">
        <f>C59+8669</f>
        <v>34092</v>
      </c>
      <c r="M63" s="16">
        <f>D59+8668</f>
        <v>24779</v>
      </c>
      <c r="N63" s="323">
        <f t="shared" si="8"/>
        <v>231.79900000000001</v>
      </c>
      <c r="O63" s="16">
        <f t="shared" si="8"/>
        <v>1880</v>
      </c>
      <c r="P63" s="16">
        <f>G59+8669</f>
        <v>60504</v>
      </c>
      <c r="Q63" s="16">
        <f>H59+8668</f>
        <v>44873</v>
      </c>
      <c r="R63" s="323">
        <f>I59</f>
        <v>249.74799999999999</v>
      </c>
    </row>
    <row r="64" spans="1:18">
      <c r="B64" s="16">
        <v>1200</v>
      </c>
      <c r="C64" s="16">
        <v>28108</v>
      </c>
      <c r="D64" s="16">
        <v>18131</v>
      </c>
      <c r="E64" s="323">
        <v>234.11500000000001</v>
      </c>
      <c r="F64" s="16">
        <v>1960</v>
      </c>
      <c r="G64" s="16">
        <v>54712</v>
      </c>
      <c r="H64" s="16">
        <v>38417</v>
      </c>
      <c r="I64" s="323">
        <v>251.24199999999999</v>
      </c>
      <c r="J64" s="327"/>
      <c r="K64" s="16">
        <f>B60</f>
        <v>1140</v>
      </c>
      <c r="L64" s="16">
        <f>C60+8669</f>
        <v>34760</v>
      </c>
      <c r="M64" s="16">
        <f>D60+8668</f>
        <v>25281</v>
      </c>
      <c r="N64" s="323">
        <f t="shared" si="8"/>
        <v>232.39099999999999</v>
      </c>
      <c r="O64" s="16">
        <f t="shared" si="8"/>
        <v>1900</v>
      </c>
      <c r="P64" s="16">
        <f>G60+8669</f>
        <v>61220</v>
      </c>
      <c r="Q64" s="16">
        <f>H60+8668</f>
        <v>45422</v>
      </c>
      <c r="R64" s="323">
        <f>I60</f>
        <v>250.12799999999999</v>
      </c>
    </row>
    <row r="65" spans="2:18">
      <c r="B65" s="16">
        <v>1220</v>
      </c>
      <c r="C65" s="16">
        <v>28783</v>
      </c>
      <c r="D65" s="16">
        <v>18640</v>
      </c>
      <c r="E65" s="323">
        <v>234.673</v>
      </c>
      <c r="F65" s="16">
        <v>1980</v>
      </c>
      <c r="G65" s="16">
        <v>55421</v>
      </c>
      <c r="H65" s="16">
        <v>38959</v>
      </c>
      <c r="I65" s="323">
        <v>251.607</v>
      </c>
      <c r="J65" s="327"/>
      <c r="K65" s="16">
        <f>B61</f>
        <v>1160</v>
      </c>
      <c r="L65" s="16">
        <f>C61+8669</f>
        <v>35430</v>
      </c>
      <c r="M65" s="16">
        <f>D61+8668</f>
        <v>25785</v>
      </c>
      <c r="N65" s="323">
        <f t="shared" si="8"/>
        <v>232.97300000000001</v>
      </c>
      <c r="O65" s="16">
        <f t="shared" si="8"/>
        <v>1920</v>
      </c>
      <c r="P65" s="16">
        <f>G61+8669</f>
        <v>61936</v>
      </c>
      <c r="Q65" s="16">
        <f>H61+8668</f>
        <v>45972</v>
      </c>
      <c r="R65" s="323">
        <f>I61</f>
        <v>250.50200000000001</v>
      </c>
    </row>
    <row r="66" spans="2:18">
      <c r="B66" s="16">
        <v>1240</v>
      </c>
      <c r="C66" s="16">
        <v>29460</v>
      </c>
      <c r="D66" s="16">
        <v>19151</v>
      </c>
      <c r="E66" s="323">
        <v>235.22300000000001</v>
      </c>
      <c r="F66" s="16">
        <v>2000</v>
      </c>
      <c r="G66" s="16">
        <v>56141</v>
      </c>
      <c r="H66" s="16">
        <v>39513</v>
      </c>
      <c r="I66" s="323">
        <v>251.96899999999999</v>
      </c>
      <c r="J66" s="327"/>
      <c r="K66" s="16">
        <f>B62</f>
        <v>1180</v>
      </c>
      <c r="L66" s="16">
        <f>C62+8669</f>
        <v>36104</v>
      </c>
      <c r="M66" s="16">
        <f>D62+8668</f>
        <v>26292</v>
      </c>
      <c r="N66" s="323">
        <f t="shared" si="8"/>
        <v>233.54900000000001</v>
      </c>
      <c r="O66" s="16">
        <f t="shared" si="8"/>
        <v>1940</v>
      </c>
      <c r="P66" s="16">
        <f>G62+8669</f>
        <v>62654</v>
      </c>
      <c r="Q66" s="16">
        <f>H62+8668</f>
        <v>46524</v>
      </c>
      <c r="R66" s="323">
        <f>I62</f>
        <v>250.874</v>
      </c>
    </row>
    <row r="67" spans="2:18">
      <c r="B67" s="16">
        <v>1260</v>
      </c>
      <c r="C67" s="16">
        <v>30138</v>
      </c>
      <c r="D67" s="16">
        <v>19662</v>
      </c>
      <c r="E67" s="323">
        <v>235.76599999999999</v>
      </c>
      <c r="F67" s="16">
        <v>2050</v>
      </c>
      <c r="G67" s="16">
        <v>57943</v>
      </c>
      <c r="H67" s="16">
        <v>40899</v>
      </c>
      <c r="I67" s="323">
        <v>252.858</v>
      </c>
      <c r="J67" s="327"/>
      <c r="K67" s="16"/>
      <c r="L67" s="16"/>
      <c r="M67" s="16"/>
      <c r="N67" s="323"/>
      <c r="O67" s="16"/>
      <c r="P67" s="16"/>
      <c r="Q67" s="16"/>
      <c r="R67" s="323"/>
    </row>
    <row r="68" spans="2:18">
      <c r="B68" s="16">
        <v>1280</v>
      </c>
      <c r="C68" s="16">
        <v>30819</v>
      </c>
      <c r="D68" s="16">
        <v>20177</v>
      </c>
      <c r="E68" s="323">
        <v>236.30199999999999</v>
      </c>
      <c r="F68" s="16">
        <v>2100</v>
      </c>
      <c r="G68" s="16">
        <v>59748</v>
      </c>
      <c r="H68" s="16">
        <v>42289</v>
      </c>
      <c r="I68" s="323">
        <v>253.726</v>
      </c>
      <c r="J68" s="327"/>
      <c r="K68" s="16">
        <f>B64</f>
        <v>1200</v>
      </c>
      <c r="L68" s="16">
        <f>C64+8669</f>
        <v>36777</v>
      </c>
      <c r="M68" s="16">
        <f>D64+8668</f>
        <v>26799</v>
      </c>
      <c r="N68" s="323">
        <f t="shared" ref="N68:O72" si="9">E64</f>
        <v>234.11500000000001</v>
      </c>
      <c r="O68" s="16">
        <f t="shared" si="9"/>
        <v>1960</v>
      </c>
      <c r="P68" s="16">
        <f>G64+8669</f>
        <v>63381</v>
      </c>
      <c r="Q68" s="16">
        <f>H64+8668</f>
        <v>47085</v>
      </c>
      <c r="R68" s="323">
        <f>I64</f>
        <v>251.24199999999999</v>
      </c>
    </row>
    <row r="69" spans="2:18">
      <c r="B69" s="16" t="s">
        <v>0</v>
      </c>
      <c r="C69" s="16" t="s">
        <v>0</v>
      </c>
      <c r="D69" s="16" t="s">
        <v>0</v>
      </c>
      <c r="E69" s="323"/>
      <c r="F69" s="16" t="s">
        <v>0</v>
      </c>
      <c r="G69" s="16"/>
      <c r="H69" s="16" t="s">
        <v>0</v>
      </c>
      <c r="I69" s="323"/>
      <c r="J69" s="327"/>
      <c r="K69" s="16">
        <f>B65</f>
        <v>1220</v>
      </c>
      <c r="L69" s="16">
        <f>C65+8669</f>
        <v>37452</v>
      </c>
      <c r="M69" s="16">
        <f>D65+8668</f>
        <v>27308</v>
      </c>
      <c r="N69" s="323">
        <f t="shared" si="9"/>
        <v>234.673</v>
      </c>
      <c r="O69" s="16">
        <f t="shared" si="9"/>
        <v>1980</v>
      </c>
      <c r="P69" s="16">
        <f>G65+8669</f>
        <v>64090</v>
      </c>
      <c r="Q69" s="16">
        <f>H65+8668</f>
        <v>47627</v>
      </c>
      <c r="R69" s="323">
        <f>I65</f>
        <v>251.607</v>
      </c>
    </row>
    <row r="70" spans="2:18">
      <c r="B70" s="16">
        <v>1300</v>
      </c>
      <c r="C70" s="16">
        <v>31501</v>
      </c>
      <c r="D70" s="16">
        <v>20693</v>
      </c>
      <c r="E70" s="323">
        <v>236.83099999999999</v>
      </c>
      <c r="F70" s="16">
        <v>2150</v>
      </c>
      <c r="G70" s="16">
        <v>61557</v>
      </c>
      <c r="H70" s="16">
        <v>43682</v>
      </c>
      <c r="I70" s="323">
        <v>254.578</v>
      </c>
      <c r="J70" s="327"/>
      <c r="K70" s="16">
        <f>B66</f>
        <v>1240</v>
      </c>
      <c r="L70" s="16">
        <f>C66+8669</f>
        <v>38129</v>
      </c>
      <c r="M70" s="16">
        <f>D66+8668</f>
        <v>27819</v>
      </c>
      <c r="N70" s="323">
        <f t="shared" si="9"/>
        <v>235.22300000000001</v>
      </c>
      <c r="O70" s="16">
        <f t="shared" si="9"/>
        <v>2000</v>
      </c>
      <c r="P70" s="16">
        <f>G66+8669</f>
        <v>64810</v>
      </c>
      <c r="Q70" s="16">
        <f>H66+8668</f>
        <v>48181</v>
      </c>
      <c r="R70" s="323">
        <f>I66</f>
        <v>251.96899999999999</v>
      </c>
    </row>
    <row r="71" spans="2:18">
      <c r="B71" s="16">
        <v>1320</v>
      </c>
      <c r="C71" s="16">
        <v>32184</v>
      </c>
      <c r="D71" s="16">
        <v>21210</v>
      </c>
      <c r="E71" s="323">
        <v>237.35300000000001</v>
      </c>
      <c r="F71" s="16">
        <v>2200</v>
      </c>
      <c r="G71" s="16">
        <v>63371</v>
      </c>
      <c r="H71" s="16">
        <v>4508</v>
      </c>
      <c r="I71" s="323">
        <v>255.41200000000001</v>
      </c>
      <c r="J71" s="327"/>
      <c r="K71" s="16">
        <f>B67</f>
        <v>1260</v>
      </c>
      <c r="L71" s="16">
        <f>C67+8669</f>
        <v>38807</v>
      </c>
      <c r="M71" s="16">
        <f>D67+8668</f>
        <v>28330</v>
      </c>
      <c r="N71" s="323">
        <f t="shared" si="9"/>
        <v>235.76599999999999</v>
      </c>
      <c r="O71" s="16">
        <f t="shared" si="9"/>
        <v>2050</v>
      </c>
      <c r="P71" s="16">
        <f>G67+8669</f>
        <v>66612</v>
      </c>
      <c r="Q71" s="16">
        <f>H67+8668</f>
        <v>49567</v>
      </c>
      <c r="R71" s="323">
        <f>I67</f>
        <v>252.858</v>
      </c>
    </row>
    <row r="72" spans="2:18">
      <c r="B72" s="16">
        <v>1340</v>
      </c>
      <c r="C72" s="16">
        <v>32870</v>
      </c>
      <c r="D72" s="16">
        <v>21729</v>
      </c>
      <c r="E72" s="323">
        <v>237.86699999999999</v>
      </c>
      <c r="F72" s="16">
        <v>2250</v>
      </c>
      <c r="G72" s="16">
        <v>65187</v>
      </c>
      <c r="H72" s="16">
        <v>46481</v>
      </c>
      <c r="I72" s="323">
        <v>256.22699999999998</v>
      </c>
      <c r="J72" s="327"/>
      <c r="K72" s="16">
        <f>B68</f>
        <v>1280</v>
      </c>
      <c r="L72" s="16">
        <f>C68+8669</f>
        <v>39488</v>
      </c>
      <c r="M72" s="16">
        <f>D68+8668</f>
        <v>28845</v>
      </c>
      <c r="N72" s="323">
        <f t="shared" si="9"/>
        <v>236.30199999999999</v>
      </c>
      <c r="O72" s="16">
        <f t="shared" si="9"/>
        <v>2100</v>
      </c>
      <c r="P72" s="16">
        <f>G68+8669</f>
        <v>68417</v>
      </c>
      <c r="Q72" s="16">
        <f>H68+8668</f>
        <v>50957</v>
      </c>
      <c r="R72" s="323">
        <f>I68</f>
        <v>253.726</v>
      </c>
    </row>
    <row r="73" spans="2:18">
      <c r="B73" s="16">
        <v>1360</v>
      </c>
      <c r="C73" s="16">
        <v>33558</v>
      </c>
      <c r="D73" s="16">
        <v>22251</v>
      </c>
      <c r="E73" s="323">
        <v>238.376</v>
      </c>
      <c r="F73" s="16">
        <v>2300</v>
      </c>
      <c r="G73" s="16">
        <v>67007</v>
      </c>
      <c r="H73" s="16">
        <v>47885</v>
      </c>
      <c r="I73" s="323">
        <v>257.02699999999999</v>
      </c>
      <c r="J73" s="327"/>
      <c r="K73" s="16"/>
      <c r="L73" s="16"/>
      <c r="M73" s="16"/>
      <c r="N73" s="323"/>
      <c r="O73" s="16"/>
      <c r="P73" s="16"/>
      <c r="Q73" s="16"/>
      <c r="R73" s="323"/>
    </row>
    <row r="74" spans="2:18">
      <c r="B74" s="16">
        <v>1380</v>
      </c>
      <c r="C74" s="16">
        <v>34246</v>
      </c>
      <c r="D74" s="16">
        <v>22773</v>
      </c>
      <c r="E74" s="323">
        <v>238.87799999999999</v>
      </c>
      <c r="F74" s="16">
        <v>2350</v>
      </c>
      <c r="G74" s="16">
        <v>68827</v>
      </c>
      <c r="H74" s="16">
        <v>49289</v>
      </c>
      <c r="I74" s="323">
        <v>257.81</v>
      </c>
      <c r="J74" s="327"/>
      <c r="K74" s="16">
        <f>B70</f>
        <v>1300</v>
      </c>
      <c r="L74" s="16">
        <f>C70+8669</f>
        <v>40170</v>
      </c>
      <c r="M74" s="16">
        <f>D70+8668</f>
        <v>29361</v>
      </c>
      <c r="N74" s="323">
        <f>E70</f>
        <v>236.83099999999999</v>
      </c>
      <c r="O74" s="16">
        <f>F70</f>
        <v>2150</v>
      </c>
      <c r="P74" s="16">
        <f>G70+8669</f>
        <v>70226</v>
      </c>
      <c r="Q74" s="16">
        <f>H70+8668</f>
        <v>52350</v>
      </c>
      <c r="R74" s="323">
        <f>I70</f>
        <v>254.578</v>
      </c>
    </row>
    <row r="75" spans="2:18">
      <c r="B75" s="16" t="s">
        <v>0</v>
      </c>
      <c r="C75" s="16" t="s">
        <v>0</v>
      </c>
      <c r="D75" s="16" t="s">
        <v>0</v>
      </c>
      <c r="E75" s="323"/>
      <c r="F75" s="16" t="s">
        <v>0</v>
      </c>
      <c r="G75" s="16"/>
      <c r="H75" s="16" t="s">
        <v>0</v>
      </c>
      <c r="I75" s="323"/>
      <c r="J75" s="327"/>
      <c r="K75" s="16">
        <f>B71</f>
        <v>1320</v>
      </c>
      <c r="L75" s="16">
        <f>C71+8669</f>
        <v>40853</v>
      </c>
      <c r="M75" s="16">
        <f>D71+8668</f>
        <v>29878</v>
      </c>
      <c r="N75" s="323">
        <f>E71</f>
        <v>237.35300000000001</v>
      </c>
      <c r="O75" s="16">
        <f>F71</f>
        <v>2200</v>
      </c>
      <c r="P75" s="16">
        <f>G71+8669</f>
        <v>72040</v>
      </c>
      <c r="Q75" s="16">
        <f>H71+8668</f>
        <v>13176</v>
      </c>
      <c r="R75" s="323">
        <f>I71</f>
        <v>255.41200000000001</v>
      </c>
    </row>
    <row r="76" spans="2:18">
      <c r="B76" s="16">
        <v>1400</v>
      </c>
      <c r="C76" s="16">
        <v>34936</v>
      </c>
      <c r="D76" s="16">
        <v>23296</v>
      </c>
      <c r="E76" s="323">
        <v>239.375</v>
      </c>
      <c r="F76" s="16">
        <v>2400</v>
      </c>
      <c r="G76" s="16">
        <v>70651</v>
      </c>
      <c r="H76" s="16">
        <v>50697</v>
      </c>
      <c r="I76" s="323">
        <v>258.58</v>
      </c>
      <c r="J76" s="327"/>
      <c r="K76" s="16">
        <f>B72</f>
        <v>1340</v>
      </c>
      <c r="L76" s="16">
        <f t="shared" ref="L76:L100" si="10">C72+8669</f>
        <v>41539</v>
      </c>
      <c r="M76" s="16">
        <f t="shared" ref="M76:M100" si="11">D72+8668</f>
        <v>30397</v>
      </c>
      <c r="N76" s="323">
        <f t="shared" ref="N76:N100" si="12">E72</f>
        <v>237.86699999999999</v>
      </c>
      <c r="O76" s="16">
        <f t="shared" ref="O76:O100" si="13">F72</f>
        <v>2250</v>
      </c>
      <c r="P76" s="16">
        <f t="shared" ref="P76:P100" si="14">G72+8669</f>
        <v>73856</v>
      </c>
      <c r="Q76" s="16">
        <f t="shared" ref="Q76:Q100" si="15">H72+8668</f>
        <v>55149</v>
      </c>
      <c r="R76" s="323">
        <f t="shared" ref="R76:R100" si="16">I72</f>
        <v>256.22699999999998</v>
      </c>
    </row>
    <row r="77" spans="2:18">
      <c r="B77" s="16">
        <v>1420</v>
      </c>
      <c r="C77" s="16">
        <v>35626</v>
      </c>
      <c r="D77" s="16">
        <v>23820</v>
      </c>
      <c r="E77" s="323">
        <v>239.86500000000001</v>
      </c>
      <c r="F77" s="16">
        <v>2450</v>
      </c>
      <c r="G77" s="16">
        <v>72480</v>
      </c>
      <c r="H77" s="16">
        <v>52111</v>
      </c>
      <c r="I77" s="323">
        <v>259.33199999999999</v>
      </c>
      <c r="J77" s="327"/>
      <c r="K77" s="16">
        <f>B73</f>
        <v>1360</v>
      </c>
      <c r="L77" s="16">
        <f t="shared" si="10"/>
        <v>42227</v>
      </c>
      <c r="M77" s="16">
        <f t="shared" si="11"/>
        <v>30919</v>
      </c>
      <c r="N77" s="323">
        <f t="shared" si="12"/>
        <v>238.376</v>
      </c>
      <c r="O77" s="16">
        <f t="shared" si="13"/>
        <v>2300</v>
      </c>
      <c r="P77" s="16">
        <f t="shared" si="14"/>
        <v>75676</v>
      </c>
      <c r="Q77" s="16">
        <f t="shared" si="15"/>
        <v>56553</v>
      </c>
      <c r="R77" s="323">
        <f t="shared" si="16"/>
        <v>257.02699999999999</v>
      </c>
    </row>
    <row r="78" spans="2:18">
      <c r="B78" s="16">
        <v>1440</v>
      </c>
      <c r="C78" s="16">
        <v>36319</v>
      </c>
      <c r="D78" s="16">
        <v>24347</v>
      </c>
      <c r="E78" s="323">
        <v>240.35</v>
      </c>
      <c r="F78" s="16">
        <v>2500</v>
      </c>
      <c r="G78" s="16">
        <v>74312</v>
      </c>
      <c r="H78" s="16">
        <v>53527</v>
      </c>
      <c r="I78" s="323">
        <v>260.07299999999998</v>
      </c>
      <c r="J78" s="327"/>
      <c r="K78" s="16">
        <f>B74</f>
        <v>1380</v>
      </c>
      <c r="L78" s="16">
        <f t="shared" si="10"/>
        <v>42915</v>
      </c>
      <c r="M78" s="16">
        <f t="shared" si="11"/>
        <v>31441</v>
      </c>
      <c r="N78" s="323">
        <f t="shared" si="12"/>
        <v>238.87799999999999</v>
      </c>
      <c r="O78" s="16">
        <f t="shared" si="13"/>
        <v>2350</v>
      </c>
      <c r="P78" s="16">
        <f t="shared" si="14"/>
        <v>77496</v>
      </c>
      <c r="Q78" s="16">
        <f t="shared" si="15"/>
        <v>57957</v>
      </c>
      <c r="R78" s="323">
        <f t="shared" si="16"/>
        <v>257.81</v>
      </c>
    </row>
    <row r="79" spans="2:18">
      <c r="B79" s="16">
        <v>1460</v>
      </c>
      <c r="C79" s="16">
        <v>37013</v>
      </c>
      <c r="D79" s="16">
        <v>24875</v>
      </c>
      <c r="E79" s="323">
        <v>240.827</v>
      </c>
      <c r="F79" s="16">
        <v>2550</v>
      </c>
      <c r="G79" s="16">
        <v>76145</v>
      </c>
      <c r="H79" s="16">
        <v>54944</v>
      </c>
      <c r="I79" s="323">
        <v>260.79899999999998</v>
      </c>
      <c r="J79" s="327"/>
      <c r="K79" s="16"/>
      <c r="L79" s="16"/>
      <c r="M79" s="16"/>
      <c r="N79" s="323"/>
      <c r="O79" s="16"/>
      <c r="P79" s="16"/>
      <c r="Q79" s="16"/>
      <c r="R79" s="323"/>
    </row>
    <row r="80" spans="2:18">
      <c r="B80" s="16">
        <v>1480</v>
      </c>
      <c r="C80" s="16">
        <v>37708</v>
      </c>
      <c r="D80" s="16">
        <v>25403</v>
      </c>
      <c r="E80" s="323">
        <v>241.30099999999999</v>
      </c>
      <c r="F80" s="16">
        <v>2600</v>
      </c>
      <c r="G80" s="16">
        <v>77981</v>
      </c>
      <c r="H80" s="16">
        <v>56365</v>
      </c>
      <c r="I80" s="323">
        <v>261.512</v>
      </c>
      <c r="J80" s="327"/>
      <c r="K80" s="16">
        <f>B76</f>
        <v>1400</v>
      </c>
      <c r="L80" s="16">
        <f t="shared" si="10"/>
        <v>43605</v>
      </c>
      <c r="M80" s="16">
        <f t="shared" si="11"/>
        <v>31964</v>
      </c>
      <c r="N80" s="323">
        <f t="shared" si="12"/>
        <v>239.375</v>
      </c>
      <c r="O80" s="16">
        <f t="shared" si="13"/>
        <v>2400</v>
      </c>
      <c r="P80" s="16">
        <f t="shared" si="14"/>
        <v>79320</v>
      </c>
      <c r="Q80" s="16">
        <f t="shared" si="15"/>
        <v>59365</v>
      </c>
      <c r="R80" s="323">
        <f t="shared" si="16"/>
        <v>258.58</v>
      </c>
    </row>
    <row r="81" spans="2:18">
      <c r="B81" s="16" t="s">
        <v>0</v>
      </c>
      <c r="C81" s="16" t="s">
        <v>0</v>
      </c>
      <c r="D81" s="16" t="s">
        <v>0</v>
      </c>
      <c r="E81" s="323"/>
      <c r="F81" s="16" t="s">
        <v>0</v>
      </c>
      <c r="G81" s="16"/>
      <c r="H81" s="16" t="s">
        <v>0</v>
      </c>
      <c r="I81" s="323"/>
      <c r="J81" s="327"/>
      <c r="K81" s="16">
        <f>B77</f>
        <v>1420</v>
      </c>
      <c r="L81" s="16">
        <f t="shared" si="10"/>
        <v>44295</v>
      </c>
      <c r="M81" s="16">
        <f t="shared" si="11"/>
        <v>32488</v>
      </c>
      <c r="N81" s="323">
        <f t="shared" si="12"/>
        <v>239.86500000000001</v>
      </c>
      <c r="O81" s="16">
        <f t="shared" si="13"/>
        <v>2450</v>
      </c>
      <c r="P81" s="16">
        <f t="shared" si="14"/>
        <v>81149</v>
      </c>
      <c r="Q81" s="16">
        <f t="shared" si="15"/>
        <v>60779</v>
      </c>
      <c r="R81" s="323">
        <f t="shared" si="16"/>
        <v>259.33199999999999</v>
      </c>
    </row>
    <row r="82" spans="2:18">
      <c r="B82" s="16">
        <v>1500</v>
      </c>
      <c r="C82" s="16">
        <v>38404</v>
      </c>
      <c r="D82" s="16">
        <v>25933</v>
      </c>
      <c r="E82" s="323">
        <v>241.768</v>
      </c>
      <c r="F82" s="16">
        <v>2650</v>
      </c>
      <c r="G82" s="16">
        <v>79819</v>
      </c>
      <c r="H82" s="16">
        <v>57787</v>
      </c>
      <c r="I82" s="323">
        <v>262.21300000000002</v>
      </c>
      <c r="J82" s="327"/>
      <c r="K82" s="16">
        <f>B78</f>
        <v>1440</v>
      </c>
      <c r="L82" s="16">
        <f t="shared" si="10"/>
        <v>44988</v>
      </c>
      <c r="M82" s="16">
        <f t="shared" si="11"/>
        <v>33015</v>
      </c>
      <c r="N82" s="323">
        <f t="shared" si="12"/>
        <v>240.35</v>
      </c>
      <c r="O82" s="16">
        <f t="shared" si="13"/>
        <v>2500</v>
      </c>
      <c r="P82" s="16">
        <f t="shared" si="14"/>
        <v>82981</v>
      </c>
      <c r="Q82" s="16">
        <f t="shared" si="15"/>
        <v>62195</v>
      </c>
      <c r="R82" s="323">
        <f t="shared" si="16"/>
        <v>260.07299999999998</v>
      </c>
    </row>
    <row r="83" spans="2:18">
      <c r="B83" s="16">
        <v>1520</v>
      </c>
      <c r="C83" s="16">
        <v>39102</v>
      </c>
      <c r="D83" s="16">
        <v>26465</v>
      </c>
      <c r="E83" s="323">
        <v>242.22800000000001</v>
      </c>
      <c r="F83" s="16">
        <v>2700</v>
      </c>
      <c r="G83" s="16">
        <v>81659</v>
      </c>
      <c r="H83" s="16">
        <v>59211</v>
      </c>
      <c r="I83" s="323">
        <v>262.90199999999999</v>
      </c>
      <c r="J83" s="327"/>
      <c r="K83" s="16">
        <f>B79</f>
        <v>1460</v>
      </c>
      <c r="L83" s="16">
        <f t="shared" si="10"/>
        <v>45682</v>
      </c>
      <c r="M83" s="16">
        <f t="shared" si="11"/>
        <v>33543</v>
      </c>
      <c r="N83" s="323">
        <f t="shared" si="12"/>
        <v>240.827</v>
      </c>
      <c r="O83" s="16">
        <f t="shared" si="13"/>
        <v>2550</v>
      </c>
      <c r="P83" s="16">
        <f t="shared" si="14"/>
        <v>84814</v>
      </c>
      <c r="Q83" s="16">
        <f t="shared" si="15"/>
        <v>63612</v>
      </c>
      <c r="R83" s="323">
        <f t="shared" si="16"/>
        <v>260.79899999999998</v>
      </c>
    </row>
    <row r="84" spans="2:18">
      <c r="B84" s="16">
        <v>1540</v>
      </c>
      <c r="C84" s="16">
        <v>39801</v>
      </c>
      <c r="D84" s="16">
        <v>26997</v>
      </c>
      <c r="E84" s="323">
        <v>242.685</v>
      </c>
      <c r="F84" s="16">
        <v>2750</v>
      </c>
      <c r="G84" s="16">
        <v>83502</v>
      </c>
      <c r="H84" s="16">
        <v>60639</v>
      </c>
      <c r="I84" s="323">
        <v>263.577</v>
      </c>
      <c r="J84" s="327"/>
      <c r="K84" s="16">
        <f>B80</f>
        <v>1480</v>
      </c>
      <c r="L84" s="16">
        <f t="shared" si="10"/>
        <v>46377</v>
      </c>
      <c r="M84" s="16">
        <f t="shared" si="11"/>
        <v>34071</v>
      </c>
      <c r="N84" s="323">
        <f t="shared" si="12"/>
        <v>241.30099999999999</v>
      </c>
      <c r="O84" s="16">
        <f t="shared" si="13"/>
        <v>2600</v>
      </c>
      <c r="P84" s="16">
        <f t="shared" si="14"/>
        <v>86650</v>
      </c>
      <c r="Q84" s="16">
        <f t="shared" si="15"/>
        <v>65033</v>
      </c>
      <c r="R84" s="323">
        <f t="shared" si="16"/>
        <v>261.512</v>
      </c>
    </row>
    <row r="85" spans="2:18">
      <c r="B85" s="16">
        <v>1560</v>
      </c>
      <c r="C85" s="16">
        <v>40499</v>
      </c>
      <c r="D85" s="16">
        <v>27529</v>
      </c>
      <c r="E85" s="323">
        <v>243.137</v>
      </c>
      <c r="F85" s="16">
        <v>2800</v>
      </c>
      <c r="G85" s="16">
        <v>85345</v>
      </c>
      <c r="H85" s="16">
        <v>62066</v>
      </c>
      <c r="I85" s="323">
        <v>264.24099999999999</v>
      </c>
      <c r="J85" s="327"/>
      <c r="K85" s="16"/>
      <c r="L85" s="16"/>
      <c r="M85" s="16"/>
      <c r="N85" s="323"/>
      <c r="O85" s="16"/>
      <c r="P85" s="16"/>
      <c r="Q85" s="16"/>
      <c r="R85" s="323"/>
    </row>
    <row r="86" spans="2:18">
      <c r="B86" s="16">
        <v>1580</v>
      </c>
      <c r="C86" s="16">
        <v>41200</v>
      </c>
      <c r="D86" s="16">
        <v>28064</v>
      </c>
      <c r="E86" s="323">
        <v>243.58500000000001</v>
      </c>
      <c r="F86" s="16">
        <v>2850</v>
      </c>
      <c r="G86" s="16">
        <v>87190</v>
      </c>
      <c r="H86" s="16">
        <v>63495</v>
      </c>
      <c r="I86" s="323">
        <v>264.89499999999998</v>
      </c>
      <c r="J86" s="327"/>
      <c r="K86" s="16">
        <f>B82</f>
        <v>1500</v>
      </c>
      <c r="L86" s="16">
        <f t="shared" si="10"/>
        <v>47073</v>
      </c>
      <c r="M86" s="16">
        <f t="shared" si="11"/>
        <v>34601</v>
      </c>
      <c r="N86" s="323">
        <f t="shared" si="12"/>
        <v>241.768</v>
      </c>
      <c r="O86" s="16">
        <f t="shared" si="13"/>
        <v>2650</v>
      </c>
      <c r="P86" s="16">
        <f t="shared" si="14"/>
        <v>88488</v>
      </c>
      <c r="Q86" s="16">
        <f t="shared" si="15"/>
        <v>66455</v>
      </c>
      <c r="R86" s="323">
        <f t="shared" si="16"/>
        <v>262.21300000000002</v>
      </c>
    </row>
    <row r="87" spans="2:18">
      <c r="B87" s="16" t="s">
        <v>0</v>
      </c>
      <c r="C87" s="16" t="s">
        <v>0</v>
      </c>
      <c r="D87" s="16" t="s">
        <v>0</v>
      </c>
      <c r="E87" s="323"/>
      <c r="F87" s="16" t="s">
        <v>0</v>
      </c>
      <c r="G87" s="16"/>
      <c r="H87" s="16" t="s">
        <v>0</v>
      </c>
      <c r="I87" s="323"/>
      <c r="J87" s="327"/>
      <c r="K87" s="16">
        <f>B83</f>
        <v>1520</v>
      </c>
      <c r="L87" s="16">
        <f t="shared" si="10"/>
        <v>47771</v>
      </c>
      <c r="M87" s="16">
        <f t="shared" si="11"/>
        <v>35133</v>
      </c>
      <c r="N87" s="323">
        <f t="shared" si="12"/>
        <v>242.22800000000001</v>
      </c>
      <c r="O87" s="16">
        <f t="shared" si="13"/>
        <v>2700</v>
      </c>
      <c r="P87" s="16">
        <f t="shared" si="14"/>
        <v>90328</v>
      </c>
      <c r="Q87" s="16">
        <f t="shared" si="15"/>
        <v>67879</v>
      </c>
      <c r="R87" s="323">
        <f t="shared" si="16"/>
        <v>262.90199999999999</v>
      </c>
    </row>
    <row r="88" spans="2:18">
      <c r="B88" s="16">
        <v>1600</v>
      </c>
      <c r="C88" s="16">
        <v>41902</v>
      </c>
      <c r="D88" s="16">
        <v>28600</v>
      </c>
      <c r="E88" s="323">
        <v>244.02799999999999</v>
      </c>
      <c r="F88" s="16">
        <v>2900</v>
      </c>
      <c r="G88" s="16">
        <v>89036</v>
      </c>
      <c r="H88" s="16">
        <v>64925</v>
      </c>
      <c r="I88" s="323">
        <v>265.53800000000001</v>
      </c>
      <c r="J88" s="327"/>
      <c r="K88" s="16">
        <f>B84</f>
        <v>1540</v>
      </c>
      <c r="L88" s="16">
        <f t="shared" si="10"/>
        <v>48470</v>
      </c>
      <c r="M88" s="16">
        <f t="shared" si="11"/>
        <v>35665</v>
      </c>
      <c r="N88" s="323">
        <f t="shared" si="12"/>
        <v>242.685</v>
      </c>
      <c r="O88" s="16">
        <f t="shared" si="13"/>
        <v>2750</v>
      </c>
      <c r="P88" s="16">
        <f t="shared" si="14"/>
        <v>92171</v>
      </c>
      <c r="Q88" s="16">
        <f t="shared" si="15"/>
        <v>69307</v>
      </c>
      <c r="R88" s="323">
        <f t="shared" si="16"/>
        <v>263.577</v>
      </c>
    </row>
    <row r="89" spans="2:18">
      <c r="B89" s="16">
        <v>1620</v>
      </c>
      <c r="C89" s="16">
        <v>42606</v>
      </c>
      <c r="D89" s="16">
        <v>29137</v>
      </c>
      <c r="E89" s="323">
        <v>244.464</v>
      </c>
      <c r="F89" s="16">
        <v>2950</v>
      </c>
      <c r="G89" s="16">
        <v>90887</v>
      </c>
      <c r="H89" s="16">
        <v>66361</v>
      </c>
      <c r="I89" s="323">
        <v>266.17</v>
      </c>
      <c r="J89" s="327"/>
      <c r="K89" s="16">
        <f>B85</f>
        <v>1560</v>
      </c>
      <c r="L89" s="16">
        <f t="shared" si="10"/>
        <v>49168</v>
      </c>
      <c r="M89" s="16">
        <f t="shared" si="11"/>
        <v>36197</v>
      </c>
      <c r="N89" s="323">
        <f t="shared" si="12"/>
        <v>243.137</v>
      </c>
      <c r="O89" s="16">
        <f t="shared" si="13"/>
        <v>2800</v>
      </c>
      <c r="P89" s="16">
        <f t="shared" si="14"/>
        <v>94014</v>
      </c>
      <c r="Q89" s="16">
        <f t="shared" si="15"/>
        <v>70734</v>
      </c>
      <c r="R89" s="323">
        <f t="shared" si="16"/>
        <v>264.24099999999999</v>
      </c>
    </row>
    <row r="90" spans="2:18">
      <c r="B90" s="16">
        <v>1640</v>
      </c>
      <c r="C90" s="16">
        <v>43311</v>
      </c>
      <c r="D90" s="16">
        <v>29676</v>
      </c>
      <c r="E90" s="323">
        <v>244.89599999999999</v>
      </c>
      <c r="F90" s="16">
        <v>3000</v>
      </c>
      <c r="G90" s="16">
        <v>92738</v>
      </c>
      <c r="H90" s="16">
        <v>67796</v>
      </c>
      <c r="I90" s="323">
        <v>266.79300000000001</v>
      </c>
      <c r="J90" s="327"/>
      <c r="K90" s="16">
        <f>B86</f>
        <v>1580</v>
      </c>
      <c r="L90" s="16">
        <f t="shared" si="10"/>
        <v>49869</v>
      </c>
      <c r="M90" s="16">
        <f t="shared" si="11"/>
        <v>36732</v>
      </c>
      <c r="N90" s="323">
        <f t="shared" si="12"/>
        <v>243.58500000000001</v>
      </c>
      <c r="O90" s="16">
        <f t="shared" si="13"/>
        <v>2850</v>
      </c>
      <c r="P90" s="16">
        <f t="shared" si="14"/>
        <v>95859</v>
      </c>
      <c r="Q90" s="16">
        <f t="shared" si="15"/>
        <v>72163</v>
      </c>
      <c r="R90" s="323">
        <f t="shared" si="16"/>
        <v>264.89499999999998</v>
      </c>
    </row>
    <row r="91" spans="2:18">
      <c r="B91" s="16">
        <v>1660</v>
      </c>
      <c r="C91" s="16">
        <v>44017</v>
      </c>
      <c r="D91" s="16">
        <v>30216</v>
      </c>
      <c r="E91" s="323">
        <v>245.32400000000001</v>
      </c>
      <c r="F91" s="16">
        <v>3050</v>
      </c>
      <c r="G91" s="16">
        <v>94591</v>
      </c>
      <c r="H91" s="16">
        <v>69233</v>
      </c>
      <c r="I91" s="323">
        <v>267.404</v>
      </c>
      <c r="J91" s="327"/>
      <c r="K91" s="16"/>
      <c r="L91" s="16"/>
      <c r="M91" s="16"/>
      <c r="N91" s="323"/>
      <c r="O91" s="16"/>
      <c r="P91" s="16"/>
      <c r="Q91" s="16"/>
      <c r="R91" s="323"/>
    </row>
    <row r="92" spans="2:18">
      <c r="B92" s="16">
        <v>1680</v>
      </c>
      <c r="C92" s="16">
        <v>44724</v>
      </c>
      <c r="D92" s="16">
        <v>30756</v>
      </c>
      <c r="E92" s="323">
        <v>245.74700000000001</v>
      </c>
      <c r="F92" s="16">
        <v>3100</v>
      </c>
      <c r="G92" s="16">
        <v>96446</v>
      </c>
      <c r="H92" s="16">
        <v>70673</v>
      </c>
      <c r="I92" s="323">
        <v>268.00700000000001</v>
      </c>
      <c r="J92" s="327"/>
      <c r="K92" s="16">
        <f>B88</f>
        <v>1600</v>
      </c>
      <c r="L92" s="16">
        <f t="shared" si="10"/>
        <v>50571</v>
      </c>
      <c r="M92" s="16">
        <f t="shared" si="11"/>
        <v>37268</v>
      </c>
      <c r="N92" s="323">
        <f t="shared" si="12"/>
        <v>244.02799999999999</v>
      </c>
      <c r="O92" s="16">
        <f t="shared" si="13"/>
        <v>2900</v>
      </c>
      <c r="P92" s="16">
        <f t="shared" si="14"/>
        <v>97705</v>
      </c>
      <c r="Q92" s="16">
        <f t="shared" si="15"/>
        <v>73593</v>
      </c>
      <c r="R92" s="323">
        <f t="shared" si="16"/>
        <v>265.53800000000001</v>
      </c>
    </row>
    <row r="93" spans="2:18">
      <c r="B93" s="16" t="s">
        <v>0</v>
      </c>
      <c r="C93" s="16" t="s">
        <v>0</v>
      </c>
      <c r="D93" s="16" t="s">
        <v>0</v>
      </c>
      <c r="E93" s="323"/>
      <c r="F93" s="16" t="s">
        <v>0</v>
      </c>
      <c r="G93" s="16"/>
      <c r="H93" s="16" t="s">
        <v>0</v>
      </c>
      <c r="I93" s="323"/>
      <c r="J93" s="327"/>
      <c r="K93" s="16">
        <f>B89</f>
        <v>1620</v>
      </c>
      <c r="L93" s="16">
        <f t="shared" si="10"/>
        <v>51275</v>
      </c>
      <c r="M93" s="16">
        <f t="shared" si="11"/>
        <v>37805</v>
      </c>
      <c r="N93" s="323">
        <f t="shared" si="12"/>
        <v>244.464</v>
      </c>
      <c r="O93" s="16">
        <f t="shared" si="13"/>
        <v>2950</v>
      </c>
      <c r="P93" s="16">
        <f t="shared" si="14"/>
        <v>99556</v>
      </c>
      <c r="Q93" s="16">
        <f t="shared" si="15"/>
        <v>75029</v>
      </c>
      <c r="R93" s="323">
        <f t="shared" si="16"/>
        <v>266.17</v>
      </c>
    </row>
    <row r="94" spans="2:18">
      <c r="B94" s="16">
        <v>1700</v>
      </c>
      <c r="C94" s="16">
        <v>45430</v>
      </c>
      <c r="D94" s="16">
        <v>31296</v>
      </c>
      <c r="E94" s="323">
        <v>246.166</v>
      </c>
      <c r="F94" s="16">
        <v>3150</v>
      </c>
      <c r="G94" s="16">
        <v>98303</v>
      </c>
      <c r="H94" s="16">
        <v>72114</v>
      </c>
      <c r="I94" s="323">
        <v>268.601</v>
      </c>
      <c r="J94" s="327"/>
      <c r="K94" s="16">
        <f>B90</f>
        <v>1640</v>
      </c>
      <c r="L94" s="16">
        <f t="shared" si="10"/>
        <v>51980</v>
      </c>
      <c r="M94" s="16">
        <f t="shared" si="11"/>
        <v>38344</v>
      </c>
      <c r="N94" s="323">
        <f t="shared" si="12"/>
        <v>244.89599999999999</v>
      </c>
      <c r="O94" s="16">
        <f t="shared" si="13"/>
        <v>3000</v>
      </c>
      <c r="P94" s="16">
        <f t="shared" si="14"/>
        <v>101407</v>
      </c>
      <c r="Q94" s="16">
        <f t="shared" si="15"/>
        <v>76464</v>
      </c>
      <c r="R94" s="323">
        <f t="shared" si="16"/>
        <v>266.79300000000001</v>
      </c>
    </row>
    <row r="95" spans="2:18">
      <c r="B95" s="16">
        <v>1720</v>
      </c>
      <c r="C95" s="16">
        <v>46138</v>
      </c>
      <c r="D95" s="16">
        <v>31838</v>
      </c>
      <c r="E95" s="323">
        <v>246.58</v>
      </c>
      <c r="F95" s="16">
        <v>3200</v>
      </c>
      <c r="G95" s="16">
        <v>100161</v>
      </c>
      <c r="H95" s="16">
        <v>73556</v>
      </c>
      <c r="I95" s="323">
        <v>269.18599999999998</v>
      </c>
      <c r="J95" s="327"/>
      <c r="K95" s="16">
        <f>B91</f>
        <v>1660</v>
      </c>
      <c r="L95" s="16">
        <f t="shared" si="10"/>
        <v>52686</v>
      </c>
      <c r="M95" s="16">
        <f t="shared" si="11"/>
        <v>38884</v>
      </c>
      <c r="N95" s="323">
        <f t="shared" si="12"/>
        <v>245.32400000000001</v>
      </c>
      <c r="O95" s="16">
        <f t="shared" si="13"/>
        <v>3050</v>
      </c>
      <c r="P95" s="16">
        <f t="shared" si="14"/>
        <v>103260</v>
      </c>
      <c r="Q95" s="16">
        <f t="shared" si="15"/>
        <v>77901</v>
      </c>
      <c r="R95" s="323">
        <f t="shared" si="16"/>
        <v>267.404</v>
      </c>
    </row>
    <row r="96" spans="2:18">
      <c r="B96" s="16">
        <v>1740</v>
      </c>
      <c r="C96" s="16">
        <v>46847</v>
      </c>
      <c r="D96" s="16">
        <v>32381</v>
      </c>
      <c r="E96" s="323">
        <v>246.99</v>
      </c>
      <c r="F96" s="16">
        <v>3250</v>
      </c>
      <c r="G96" s="16">
        <v>102021</v>
      </c>
      <c r="H96" s="16">
        <v>75001</v>
      </c>
      <c r="I96" s="323">
        <v>269.76299999999998</v>
      </c>
      <c r="J96" s="327"/>
      <c r="K96" s="16">
        <f>B92</f>
        <v>1680</v>
      </c>
      <c r="L96" s="16">
        <f t="shared" si="10"/>
        <v>53393</v>
      </c>
      <c r="M96" s="16">
        <f t="shared" si="11"/>
        <v>39424</v>
      </c>
      <c r="N96" s="323">
        <f t="shared" si="12"/>
        <v>245.74700000000001</v>
      </c>
      <c r="O96" s="16">
        <f t="shared" si="13"/>
        <v>3100</v>
      </c>
      <c r="P96" s="16">
        <f t="shared" si="14"/>
        <v>105115</v>
      </c>
      <c r="Q96" s="16">
        <f t="shared" si="15"/>
        <v>79341</v>
      </c>
      <c r="R96" s="323">
        <f t="shared" si="16"/>
        <v>268.00700000000001</v>
      </c>
    </row>
    <row r="97" spans="11:18">
      <c r="K97" s="16"/>
      <c r="L97" s="16"/>
      <c r="M97" s="16"/>
      <c r="N97" s="323"/>
      <c r="O97" s="16"/>
      <c r="P97" s="16"/>
      <c r="Q97" s="16"/>
      <c r="R97" s="323"/>
    </row>
    <row r="98" spans="11:18">
      <c r="K98" s="16">
        <f>B94</f>
        <v>1700</v>
      </c>
      <c r="L98" s="16">
        <f t="shared" si="10"/>
        <v>54099</v>
      </c>
      <c r="M98" s="16">
        <f t="shared" si="11"/>
        <v>39964</v>
      </c>
      <c r="N98" s="323">
        <f t="shared" si="12"/>
        <v>246.166</v>
      </c>
      <c r="O98" s="16">
        <f t="shared" si="13"/>
        <v>3150</v>
      </c>
      <c r="P98" s="16">
        <f t="shared" si="14"/>
        <v>106972</v>
      </c>
      <c r="Q98" s="16">
        <f t="shared" si="15"/>
        <v>80782</v>
      </c>
      <c r="R98" s="323">
        <f t="shared" si="16"/>
        <v>268.601</v>
      </c>
    </row>
    <row r="99" spans="11:18">
      <c r="K99" s="16">
        <f>B95</f>
        <v>1720</v>
      </c>
      <c r="L99" s="16">
        <f t="shared" si="10"/>
        <v>54807</v>
      </c>
      <c r="M99" s="16">
        <f t="shared" si="11"/>
        <v>40506</v>
      </c>
      <c r="N99" s="323">
        <f t="shared" si="12"/>
        <v>246.58</v>
      </c>
      <c r="O99" s="16">
        <f t="shared" si="13"/>
        <v>3200</v>
      </c>
      <c r="P99" s="16">
        <f t="shared" si="14"/>
        <v>108830</v>
      </c>
      <c r="Q99" s="16">
        <f t="shared" si="15"/>
        <v>82224</v>
      </c>
      <c r="R99" s="323">
        <f t="shared" si="16"/>
        <v>269.18599999999998</v>
      </c>
    </row>
    <row r="100" spans="11:18">
      <c r="K100" s="16">
        <f>B96</f>
        <v>1740</v>
      </c>
      <c r="L100" s="16">
        <f t="shared" si="10"/>
        <v>55516</v>
      </c>
      <c r="M100" s="16">
        <f t="shared" si="11"/>
        <v>41049</v>
      </c>
      <c r="N100" s="323">
        <f t="shared" si="12"/>
        <v>246.99</v>
      </c>
      <c r="O100" s="16">
        <f t="shared" si="13"/>
        <v>3250</v>
      </c>
      <c r="P100" s="16">
        <f t="shared" si="14"/>
        <v>110690</v>
      </c>
      <c r="Q100" s="16">
        <f t="shared" si="15"/>
        <v>83669</v>
      </c>
      <c r="R100" s="323">
        <f t="shared" si="16"/>
        <v>269.76299999999998</v>
      </c>
    </row>
  </sheetData>
  <mergeCells count="4">
    <mergeCell ref="B4:E4"/>
    <mergeCell ref="F4:I4"/>
    <mergeCell ref="K4:N4"/>
    <mergeCell ref="O4:R4"/>
  </mergeCells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23.xml><?xml version="1.0" encoding="utf-8"?>
<worksheet xmlns="http://schemas.openxmlformats.org/spreadsheetml/2006/main" xmlns:r="http://schemas.openxmlformats.org/officeDocument/2006/relationships">
  <dimension ref="A1:R186"/>
  <sheetViews>
    <sheetView workbookViewId="0">
      <selection sqref="A1:XFD121"/>
    </sheetView>
  </sheetViews>
  <sheetFormatPr defaultColWidth="8.85546875" defaultRowHeight="15"/>
  <cols>
    <col min="5" max="5" width="12.85546875" style="326" bestFit="1" customWidth="1"/>
    <col min="9" max="9" width="12.85546875" bestFit="1" customWidth="1"/>
    <col min="14" max="14" width="12.85546875" bestFit="1" customWidth="1"/>
    <col min="18" max="18" width="12.85546875" bestFit="1" customWidth="1"/>
  </cols>
  <sheetData>
    <row r="1" spans="1:18" ht="13.5" customHeight="1">
      <c r="K1" s="330" t="s">
        <v>330</v>
      </c>
    </row>
    <row r="2" spans="1:18">
      <c r="A2" t="s">
        <v>0</v>
      </c>
      <c r="B2" s="128" t="s">
        <v>329</v>
      </c>
      <c r="C2" s="316"/>
      <c r="D2" s="316"/>
      <c r="E2" s="316"/>
      <c r="F2" s="316"/>
      <c r="G2" s="316"/>
      <c r="H2" s="316"/>
      <c r="I2" s="316"/>
      <c r="K2" s="128" t="s">
        <v>329</v>
      </c>
      <c r="L2" s="316"/>
      <c r="M2" s="316"/>
      <c r="N2" s="316"/>
      <c r="O2" s="316"/>
      <c r="P2" s="316"/>
      <c r="Q2" s="316"/>
      <c r="R2" s="316"/>
    </row>
    <row r="3" spans="1:18">
      <c r="A3" t="s">
        <v>82</v>
      </c>
      <c r="B3" s="316" t="s">
        <v>0</v>
      </c>
      <c r="C3" s="316" t="s">
        <v>0</v>
      </c>
      <c r="D3" s="316" t="s">
        <v>0</v>
      </c>
      <c r="E3" s="316" t="s">
        <v>0</v>
      </c>
      <c r="F3" s="316"/>
      <c r="G3" s="316"/>
      <c r="H3" s="316"/>
      <c r="I3" s="316"/>
      <c r="K3" s="316" t="s">
        <v>0</v>
      </c>
      <c r="L3" s="316" t="s">
        <v>0</v>
      </c>
      <c r="M3" s="316" t="s">
        <v>0</v>
      </c>
      <c r="N3" s="316" t="s">
        <v>0</v>
      </c>
      <c r="O3" s="316"/>
      <c r="P3" s="316"/>
      <c r="Q3" s="316"/>
      <c r="R3" s="316"/>
    </row>
    <row r="4" spans="1:18" ht="18.75">
      <c r="B4" s="374" t="s">
        <v>328</v>
      </c>
      <c r="C4" s="374"/>
      <c r="D4" s="374"/>
      <c r="E4" s="374"/>
      <c r="F4" s="374" t="s">
        <v>331</v>
      </c>
      <c r="G4" s="374"/>
      <c r="H4" s="374"/>
      <c r="I4" s="374"/>
      <c r="K4" s="374" t="s">
        <v>328</v>
      </c>
      <c r="L4" s="374"/>
      <c r="M4" s="374"/>
      <c r="N4" s="374"/>
      <c r="O4" s="374" t="s">
        <v>337</v>
      </c>
      <c r="P4" s="374"/>
      <c r="Q4" s="374"/>
      <c r="R4" s="374"/>
    </row>
    <row r="5" spans="1:18" ht="17.25">
      <c r="A5" t="s">
        <v>82</v>
      </c>
      <c r="B5" s="318" t="s">
        <v>325</v>
      </c>
      <c r="C5" s="318" t="s">
        <v>36</v>
      </c>
      <c r="D5" s="318" t="s">
        <v>35</v>
      </c>
      <c r="E5" s="332" t="s">
        <v>326</v>
      </c>
      <c r="F5" s="318" t="s">
        <v>325</v>
      </c>
      <c r="G5" s="318" t="s">
        <v>36</v>
      </c>
      <c r="H5" s="318" t="s">
        <v>35</v>
      </c>
      <c r="I5" s="318" t="s">
        <v>326</v>
      </c>
      <c r="K5" s="318" t="s">
        <v>325</v>
      </c>
      <c r="L5" s="318" t="s">
        <v>36</v>
      </c>
      <c r="M5" s="318" t="s">
        <v>35</v>
      </c>
      <c r="N5" s="332" t="s">
        <v>326</v>
      </c>
      <c r="O5" s="318" t="s">
        <v>325</v>
      </c>
      <c r="P5" s="318" t="s">
        <v>36</v>
      </c>
      <c r="Q5" s="318" t="s">
        <v>35</v>
      </c>
      <c r="R5" s="318" t="s">
        <v>326</v>
      </c>
    </row>
    <row r="6" spans="1:18">
      <c r="B6" s="318" t="s">
        <v>303</v>
      </c>
      <c r="C6" s="318" t="s">
        <v>323</v>
      </c>
      <c r="D6" s="318" t="s">
        <v>323</v>
      </c>
      <c r="E6" s="332" t="s">
        <v>324</v>
      </c>
      <c r="F6" s="318" t="s">
        <v>303</v>
      </c>
      <c r="G6" s="318" t="s">
        <v>323</v>
      </c>
      <c r="H6" s="318" t="s">
        <v>323</v>
      </c>
      <c r="I6" s="318" t="s">
        <v>324</v>
      </c>
      <c r="K6" s="318" t="s">
        <v>303</v>
      </c>
      <c r="L6" s="318" t="s">
        <v>323</v>
      </c>
      <c r="M6" s="318" t="s">
        <v>323</v>
      </c>
      <c r="N6" s="332" t="s">
        <v>324</v>
      </c>
      <c r="O6" s="318" t="s">
        <v>303</v>
      </c>
      <c r="P6" s="318" t="s">
        <v>323</v>
      </c>
      <c r="Q6" s="318" t="s">
        <v>323</v>
      </c>
      <c r="R6" s="318" t="s">
        <v>324</v>
      </c>
    </row>
    <row r="7" spans="1:18">
      <c r="B7" s="130">
        <v>0</v>
      </c>
      <c r="C7" s="130">
        <v>-8682</v>
      </c>
      <c r="D7" s="130">
        <v>-8682</v>
      </c>
      <c r="E7" s="290">
        <v>0</v>
      </c>
      <c r="F7" s="130">
        <v>600</v>
      </c>
      <c r="G7" s="130">
        <v>9247</v>
      </c>
      <c r="H7" s="130">
        <v>4259</v>
      </c>
      <c r="I7" s="290">
        <v>226.346</v>
      </c>
      <c r="K7" s="16">
        <v>0</v>
      </c>
      <c r="L7" s="16">
        <v>0</v>
      </c>
      <c r="M7" s="16">
        <v>0</v>
      </c>
      <c r="N7" s="16">
        <v>0</v>
      </c>
      <c r="O7" s="16">
        <f>F7</f>
        <v>600</v>
      </c>
      <c r="P7" s="16">
        <f>G7+8682</f>
        <v>17929</v>
      </c>
      <c r="Q7" s="16">
        <f>H7+6203+2478</f>
        <v>12940</v>
      </c>
      <c r="R7" s="306">
        <f>I7</f>
        <v>226.346</v>
      </c>
    </row>
    <row r="8" spans="1:18">
      <c r="B8" s="130">
        <v>220</v>
      </c>
      <c r="C8" s="130">
        <v>-2278</v>
      </c>
      <c r="D8" s="130">
        <v>-4107</v>
      </c>
      <c r="E8" s="290">
        <v>196.17099999999999</v>
      </c>
      <c r="F8" s="130">
        <v>610</v>
      </c>
      <c r="G8" s="130">
        <v>9568</v>
      </c>
      <c r="H8" s="130">
        <v>4496</v>
      </c>
      <c r="I8" s="290">
        <v>226.87700000000001</v>
      </c>
      <c r="K8" s="16">
        <f>B8</f>
        <v>220</v>
      </c>
      <c r="L8" s="16">
        <f>C8+8682</f>
        <v>6404</v>
      </c>
      <c r="M8" s="16">
        <f>D8+6203+2478</f>
        <v>4574</v>
      </c>
      <c r="N8" s="306">
        <f>E8</f>
        <v>196.17099999999999</v>
      </c>
      <c r="O8" s="16">
        <f t="shared" ref="O8:O71" si="0">F8</f>
        <v>610</v>
      </c>
      <c r="P8" s="16">
        <f t="shared" ref="P8:P71" si="1">G8+8682</f>
        <v>18250</v>
      </c>
      <c r="Q8" s="16">
        <f t="shared" ref="Q8:Q71" si="2">H8+6203+2478</f>
        <v>13177</v>
      </c>
      <c r="R8" s="306">
        <f t="shared" ref="R8:R71" si="3">I8</f>
        <v>226.87700000000001</v>
      </c>
    </row>
    <row r="9" spans="1:18">
      <c r="B9" s="130">
        <v>230</v>
      </c>
      <c r="C9" s="130">
        <v>-1988</v>
      </c>
      <c r="D9" s="130">
        <v>-3900</v>
      </c>
      <c r="E9" s="290">
        <v>197.46100000000001</v>
      </c>
      <c r="F9" s="130">
        <v>620</v>
      </c>
      <c r="G9" s="130">
        <v>9890</v>
      </c>
      <c r="H9" s="130">
        <v>4735</v>
      </c>
      <c r="I9" s="290">
        <v>227.4</v>
      </c>
      <c r="K9" s="16">
        <f t="shared" ref="K9:K53" si="4">B9</f>
        <v>230</v>
      </c>
      <c r="L9" s="16">
        <f t="shared" ref="L9:L53" si="5">C9+8682</f>
        <v>6694</v>
      </c>
      <c r="M9" s="16">
        <f t="shared" ref="M9:M53" si="6">D9+6203+2478</f>
        <v>4781</v>
      </c>
      <c r="N9" s="306">
        <f t="shared" ref="N9:N53" si="7">E9</f>
        <v>197.46100000000001</v>
      </c>
      <c r="O9" s="16">
        <f t="shared" si="0"/>
        <v>620</v>
      </c>
      <c r="P9" s="16">
        <f t="shared" si="1"/>
        <v>18572</v>
      </c>
      <c r="Q9" s="16">
        <f t="shared" si="2"/>
        <v>13416</v>
      </c>
      <c r="R9" s="306">
        <f t="shared" si="3"/>
        <v>227.4</v>
      </c>
    </row>
    <row r="10" spans="1:18">
      <c r="B10" s="130">
        <v>240</v>
      </c>
      <c r="C10" s="130">
        <v>-1698</v>
      </c>
      <c r="D10" s="130">
        <v>-3693</v>
      </c>
      <c r="E10" s="290">
        <v>198.696</v>
      </c>
      <c r="F10" s="130">
        <v>630</v>
      </c>
      <c r="G10" s="130">
        <v>10213</v>
      </c>
      <c r="H10" s="130">
        <v>4975</v>
      </c>
      <c r="I10" s="290">
        <v>227.91800000000001</v>
      </c>
      <c r="K10" s="16">
        <f t="shared" si="4"/>
        <v>240</v>
      </c>
      <c r="L10" s="16">
        <f t="shared" si="5"/>
        <v>6984</v>
      </c>
      <c r="M10" s="16">
        <f t="shared" si="6"/>
        <v>4988</v>
      </c>
      <c r="N10" s="306">
        <f t="shared" si="7"/>
        <v>198.696</v>
      </c>
      <c r="O10" s="16">
        <f t="shared" si="0"/>
        <v>630</v>
      </c>
      <c r="P10" s="16">
        <f t="shared" si="1"/>
        <v>18895</v>
      </c>
      <c r="Q10" s="16">
        <f t="shared" si="2"/>
        <v>13656</v>
      </c>
      <c r="R10" s="306">
        <f t="shared" si="3"/>
        <v>227.91800000000001</v>
      </c>
    </row>
    <row r="11" spans="1:18">
      <c r="B11" s="130"/>
      <c r="C11" s="130"/>
      <c r="D11" s="130"/>
      <c r="E11" s="290"/>
      <c r="F11" s="130"/>
      <c r="G11" s="130"/>
      <c r="H11" s="130"/>
      <c r="I11" s="290"/>
      <c r="K11" s="16"/>
      <c r="L11" s="16"/>
      <c r="M11" s="16"/>
      <c r="N11" s="306"/>
      <c r="O11" s="16"/>
      <c r="P11" s="16"/>
      <c r="Q11" s="16"/>
      <c r="R11" s="306"/>
    </row>
    <row r="12" spans="1:18">
      <c r="B12" s="130">
        <v>250</v>
      </c>
      <c r="C12" s="130">
        <v>-1407</v>
      </c>
      <c r="D12" s="130">
        <v>-3486</v>
      </c>
      <c r="E12" s="290">
        <v>199.88499999999999</v>
      </c>
      <c r="F12" s="130">
        <v>640</v>
      </c>
      <c r="G12" s="130">
        <v>10537</v>
      </c>
      <c r="H12" s="130">
        <v>5216</v>
      </c>
      <c r="I12" s="290">
        <v>228.429</v>
      </c>
      <c r="K12" s="16">
        <f t="shared" si="4"/>
        <v>250</v>
      </c>
      <c r="L12" s="16">
        <f t="shared" si="5"/>
        <v>7275</v>
      </c>
      <c r="M12" s="16">
        <f t="shared" si="6"/>
        <v>5195</v>
      </c>
      <c r="N12" s="306">
        <f t="shared" si="7"/>
        <v>199.88499999999999</v>
      </c>
      <c r="O12" s="16">
        <f t="shared" si="0"/>
        <v>640</v>
      </c>
      <c r="P12" s="16">
        <f t="shared" si="1"/>
        <v>19219</v>
      </c>
      <c r="Q12" s="16">
        <f t="shared" si="2"/>
        <v>13897</v>
      </c>
      <c r="R12" s="306">
        <f t="shared" si="3"/>
        <v>228.429</v>
      </c>
    </row>
    <row r="13" spans="1:18">
      <c r="B13" s="130">
        <v>260</v>
      </c>
      <c r="C13" s="130">
        <v>-1116</v>
      </c>
      <c r="D13" s="130">
        <v>-3278</v>
      </c>
      <c r="E13" s="290">
        <v>201.02699999999999</v>
      </c>
      <c r="F13" s="130">
        <v>650</v>
      </c>
      <c r="G13" s="130">
        <v>10862</v>
      </c>
      <c r="H13" s="130">
        <v>5458</v>
      </c>
      <c r="I13" s="290">
        <v>228.93199999999999</v>
      </c>
      <c r="K13" s="16">
        <f t="shared" si="4"/>
        <v>260</v>
      </c>
      <c r="L13" s="16">
        <f t="shared" si="5"/>
        <v>7566</v>
      </c>
      <c r="M13" s="16">
        <f t="shared" si="6"/>
        <v>5403</v>
      </c>
      <c r="N13" s="306">
        <f t="shared" si="7"/>
        <v>201.02699999999999</v>
      </c>
      <c r="O13" s="16">
        <f t="shared" si="0"/>
        <v>650</v>
      </c>
      <c r="P13" s="16">
        <f t="shared" si="1"/>
        <v>19544</v>
      </c>
      <c r="Q13" s="16">
        <f t="shared" si="2"/>
        <v>14139</v>
      </c>
      <c r="R13" s="306">
        <f t="shared" si="3"/>
        <v>228.93199999999999</v>
      </c>
    </row>
    <row r="14" spans="1:18">
      <c r="B14" s="130">
        <v>270</v>
      </c>
      <c r="C14" s="130">
        <v>-824</v>
      </c>
      <c r="D14" s="130">
        <v>-3069</v>
      </c>
      <c r="E14" s="290">
        <v>202.12799999999999</v>
      </c>
      <c r="F14" s="130">
        <v>660</v>
      </c>
      <c r="G14" s="130">
        <v>11188</v>
      </c>
      <c r="H14" s="130">
        <v>5701</v>
      </c>
      <c r="I14" s="290">
        <v>229.43</v>
      </c>
      <c r="K14" s="16">
        <f t="shared" si="4"/>
        <v>270</v>
      </c>
      <c r="L14" s="16">
        <f t="shared" si="5"/>
        <v>7858</v>
      </c>
      <c r="M14" s="16">
        <f t="shared" si="6"/>
        <v>5612</v>
      </c>
      <c r="N14" s="306">
        <f t="shared" si="7"/>
        <v>202.12799999999999</v>
      </c>
      <c r="O14" s="16">
        <f t="shared" si="0"/>
        <v>660</v>
      </c>
      <c r="P14" s="16">
        <f t="shared" si="1"/>
        <v>19870</v>
      </c>
      <c r="Q14" s="16">
        <f t="shared" si="2"/>
        <v>14382</v>
      </c>
      <c r="R14" s="306">
        <f t="shared" si="3"/>
        <v>229.43</v>
      </c>
    </row>
    <row r="15" spans="1:18">
      <c r="B15" s="130">
        <v>280</v>
      </c>
      <c r="C15" s="130">
        <v>-532</v>
      </c>
      <c r="D15" s="130">
        <v>-2860</v>
      </c>
      <c r="E15" s="290">
        <v>203.191</v>
      </c>
      <c r="F15" s="130">
        <v>670</v>
      </c>
      <c r="G15" s="130">
        <v>11515</v>
      </c>
      <c r="H15" s="130">
        <v>5945</v>
      </c>
      <c r="I15" s="290">
        <v>229.92</v>
      </c>
      <c r="K15" s="16">
        <f t="shared" si="4"/>
        <v>280</v>
      </c>
      <c r="L15" s="16">
        <f t="shared" si="5"/>
        <v>8150</v>
      </c>
      <c r="M15" s="16">
        <f t="shared" si="6"/>
        <v>5821</v>
      </c>
      <c r="N15" s="306">
        <f t="shared" si="7"/>
        <v>203.191</v>
      </c>
      <c r="O15" s="16">
        <f t="shared" si="0"/>
        <v>670</v>
      </c>
      <c r="P15" s="16">
        <f t="shared" si="1"/>
        <v>20197</v>
      </c>
      <c r="Q15" s="16">
        <f t="shared" si="2"/>
        <v>14626</v>
      </c>
      <c r="R15" s="306">
        <f t="shared" si="3"/>
        <v>229.92</v>
      </c>
    </row>
    <row r="16" spans="1:18">
      <c r="B16" s="130">
        <v>290</v>
      </c>
      <c r="C16" s="130">
        <v>-239</v>
      </c>
      <c r="D16" s="130">
        <v>-2650</v>
      </c>
      <c r="E16" s="290">
        <v>204.21799999999999</v>
      </c>
      <c r="F16" s="130">
        <v>680</v>
      </c>
      <c r="G16" s="130">
        <v>11842</v>
      </c>
      <c r="H16" s="130">
        <v>6188</v>
      </c>
      <c r="I16" s="290">
        <v>230.405</v>
      </c>
      <c r="K16" s="16">
        <f t="shared" si="4"/>
        <v>290</v>
      </c>
      <c r="L16" s="16">
        <f t="shared" si="5"/>
        <v>8443</v>
      </c>
      <c r="M16" s="16">
        <f t="shared" si="6"/>
        <v>6031</v>
      </c>
      <c r="N16" s="306">
        <f t="shared" si="7"/>
        <v>204.21799999999999</v>
      </c>
      <c r="O16" s="16">
        <f t="shared" si="0"/>
        <v>680</v>
      </c>
      <c r="P16" s="16">
        <f t="shared" si="1"/>
        <v>20524</v>
      </c>
      <c r="Q16" s="16">
        <f t="shared" si="2"/>
        <v>14869</v>
      </c>
      <c r="R16" s="306">
        <f t="shared" si="3"/>
        <v>230.405</v>
      </c>
    </row>
    <row r="17" spans="2:18">
      <c r="B17" s="130">
        <v>298</v>
      </c>
      <c r="C17" s="130">
        <v>0</v>
      </c>
      <c r="D17" s="130">
        <v>-2478</v>
      </c>
      <c r="E17" s="290">
        <v>205.03299999999999</v>
      </c>
      <c r="F17" s="130">
        <v>690</v>
      </c>
      <c r="G17" s="130">
        <v>12172</v>
      </c>
      <c r="H17" s="130">
        <v>6435</v>
      </c>
      <c r="I17" s="290">
        <v>230.88499999999999</v>
      </c>
      <c r="K17" s="16">
        <f t="shared" si="4"/>
        <v>298</v>
      </c>
      <c r="L17" s="16">
        <f t="shared" si="5"/>
        <v>8682</v>
      </c>
      <c r="M17" s="16">
        <f t="shared" si="6"/>
        <v>6203</v>
      </c>
      <c r="N17" s="306">
        <f t="shared" si="7"/>
        <v>205.03299999999999</v>
      </c>
      <c r="O17" s="16">
        <f t="shared" si="0"/>
        <v>690</v>
      </c>
      <c r="P17" s="16">
        <f t="shared" si="1"/>
        <v>20854</v>
      </c>
      <c r="Q17" s="16">
        <f t="shared" si="2"/>
        <v>15116</v>
      </c>
      <c r="R17" s="306">
        <f t="shared" si="3"/>
        <v>230.88499999999999</v>
      </c>
    </row>
    <row r="18" spans="2:18">
      <c r="B18" s="130"/>
      <c r="C18" s="130"/>
      <c r="D18" s="130"/>
      <c r="E18" s="290"/>
      <c r="F18" s="130"/>
      <c r="G18" s="130"/>
      <c r="H18" s="130"/>
      <c r="I18" s="290"/>
      <c r="K18" s="16"/>
      <c r="L18" s="16"/>
      <c r="M18" s="16"/>
      <c r="N18" s="306"/>
      <c r="O18" s="16"/>
      <c r="P18" s="16"/>
      <c r="Q18" s="16"/>
      <c r="R18" s="306"/>
    </row>
    <row r="19" spans="2:18">
      <c r="B19" s="130">
        <v>300</v>
      </c>
      <c r="C19" s="130">
        <v>54</v>
      </c>
      <c r="D19" s="130">
        <v>-2440</v>
      </c>
      <c r="E19" s="290">
        <v>205.21299999999999</v>
      </c>
      <c r="F19" s="130">
        <v>700</v>
      </c>
      <c r="G19" s="130">
        <v>12502</v>
      </c>
      <c r="H19" s="130">
        <v>6682</v>
      </c>
      <c r="I19" s="290">
        <v>231.358</v>
      </c>
      <c r="K19" s="16">
        <f t="shared" si="4"/>
        <v>300</v>
      </c>
      <c r="L19" s="16">
        <f t="shared" si="5"/>
        <v>8736</v>
      </c>
      <c r="M19" s="16">
        <f t="shared" si="6"/>
        <v>6241</v>
      </c>
      <c r="N19" s="306">
        <f t="shared" si="7"/>
        <v>205.21299999999999</v>
      </c>
      <c r="O19" s="16">
        <f t="shared" si="0"/>
        <v>700</v>
      </c>
      <c r="P19" s="16">
        <f t="shared" si="1"/>
        <v>21184</v>
      </c>
      <c r="Q19" s="16">
        <f t="shared" si="2"/>
        <v>15363</v>
      </c>
      <c r="R19" s="306">
        <f t="shared" si="3"/>
        <v>231.358</v>
      </c>
    </row>
    <row r="20" spans="2:18">
      <c r="B20" s="130">
        <v>310</v>
      </c>
      <c r="C20" s="130">
        <v>348</v>
      </c>
      <c r="D20" s="130">
        <v>-2229</v>
      </c>
      <c r="E20" s="290">
        <v>206.17699999999999</v>
      </c>
      <c r="F20" s="130">
        <v>710</v>
      </c>
      <c r="G20" s="130">
        <v>12832</v>
      </c>
      <c r="H20" s="130">
        <v>6929</v>
      </c>
      <c r="I20" s="290">
        <v>231.827</v>
      </c>
      <c r="K20" s="16">
        <f t="shared" si="4"/>
        <v>310</v>
      </c>
      <c r="L20" s="16">
        <f t="shared" si="5"/>
        <v>9030</v>
      </c>
      <c r="M20" s="16">
        <f t="shared" si="6"/>
        <v>6452</v>
      </c>
      <c r="N20" s="306">
        <f t="shared" si="7"/>
        <v>206.17699999999999</v>
      </c>
      <c r="O20" s="16">
        <f t="shared" si="0"/>
        <v>710</v>
      </c>
      <c r="P20" s="16">
        <f t="shared" si="1"/>
        <v>21514</v>
      </c>
      <c r="Q20" s="16">
        <f t="shared" si="2"/>
        <v>15610</v>
      </c>
      <c r="R20" s="306">
        <f t="shared" si="3"/>
        <v>231.827</v>
      </c>
    </row>
    <row r="21" spans="2:18">
      <c r="B21" s="130">
        <v>320</v>
      </c>
      <c r="C21" s="130">
        <v>643</v>
      </c>
      <c r="D21" s="130">
        <v>-2017</v>
      </c>
      <c r="E21" s="290">
        <v>207.11199999999999</v>
      </c>
      <c r="F21" s="130">
        <v>720</v>
      </c>
      <c r="G21" s="130">
        <v>13163</v>
      </c>
      <c r="H21" s="130">
        <v>7177</v>
      </c>
      <c r="I21" s="290">
        <v>232.291</v>
      </c>
      <c r="K21" s="16">
        <f t="shared" si="4"/>
        <v>320</v>
      </c>
      <c r="L21" s="16">
        <f t="shared" si="5"/>
        <v>9325</v>
      </c>
      <c r="M21" s="16">
        <f t="shared" si="6"/>
        <v>6664</v>
      </c>
      <c r="N21" s="306">
        <f t="shared" si="7"/>
        <v>207.11199999999999</v>
      </c>
      <c r="O21" s="16">
        <f t="shared" si="0"/>
        <v>720</v>
      </c>
      <c r="P21" s="16">
        <f t="shared" si="1"/>
        <v>21845</v>
      </c>
      <c r="Q21" s="16">
        <f t="shared" si="2"/>
        <v>15858</v>
      </c>
      <c r="R21" s="306">
        <f t="shared" si="3"/>
        <v>232.291</v>
      </c>
    </row>
    <row r="22" spans="2:18">
      <c r="B22" s="130">
        <v>330</v>
      </c>
      <c r="C22" s="130">
        <v>938</v>
      </c>
      <c r="D22" s="130">
        <v>-1806</v>
      </c>
      <c r="E22" s="290">
        <v>208.02</v>
      </c>
      <c r="F22" s="130">
        <v>730</v>
      </c>
      <c r="G22" s="130">
        <v>13495</v>
      </c>
      <c r="H22" s="130">
        <v>7426</v>
      </c>
      <c r="I22" s="290">
        <v>232.74799999999999</v>
      </c>
      <c r="K22" s="16">
        <f t="shared" si="4"/>
        <v>330</v>
      </c>
      <c r="L22" s="16">
        <f t="shared" si="5"/>
        <v>9620</v>
      </c>
      <c r="M22" s="16">
        <f t="shared" si="6"/>
        <v>6875</v>
      </c>
      <c r="N22" s="306">
        <f t="shared" si="7"/>
        <v>208.02</v>
      </c>
      <c r="O22" s="16">
        <f t="shared" si="0"/>
        <v>730</v>
      </c>
      <c r="P22" s="16">
        <f t="shared" si="1"/>
        <v>22177</v>
      </c>
      <c r="Q22" s="16">
        <f t="shared" si="2"/>
        <v>16107</v>
      </c>
      <c r="R22" s="306">
        <f t="shared" si="3"/>
        <v>232.74799999999999</v>
      </c>
    </row>
    <row r="23" spans="2:18">
      <c r="B23" s="130">
        <v>340</v>
      </c>
      <c r="C23" s="130">
        <v>1234</v>
      </c>
      <c r="D23" s="130">
        <v>-1593</v>
      </c>
      <c r="E23" s="290">
        <v>208.904</v>
      </c>
      <c r="F23" s="130">
        <v>740</v>
      </c>
      <c r="G23" s="130">
        <v>13828</v>
      </c>
      <c r="H23" s="130">
        <v>7676</v>
      </c>
      <c r="I23" s="290">
        <v>233.20099999999999</v>
      </c>
      <c r="K23" s="16">
        <f t="shared" si="4"/>
        <v>340</v>
      </c>
      <c r="L23" s="16">
        <f t="shared" si="5"/>
        <v>9916</v>
      </c>
      <c r="M23" s="16">
        <f t="shared" si="6"/>
        <v>7088</v>
      </c>
      <c r="N23" s="306">
        <f t="shared" si="7"/>
        <v>208.904</v>
      </c>
      <c r="O23" s="16">
        <f t="shared" si="0"/>
        <v>740</v>
      </c>
      <c r="P23" s="16">
        <f t="shared" si="1"/>
        <v>22510</v>
      </c>
      <c r="Q23" s="16">
        <f t="shared" si="2"/>
        <v>16357</v>
      </c>
      <c r="R23" s="306">
        <f t="shared" si="3"/>
        <v>233.20099999999999</v>
      </c>
    </row>
    <row r="24" spans="2:18">
      <c r="B24" s="130"/>
      <c r="C24" s="130"/>
      <c r="D24" s="130"/>
      <c r="E24" s="290"/>
      <c r="F24" s="130"/>
      <c r="G24" s="130"/>
      <c r="H24" s="130"/>
      <c r="I24" s="290"/>
      <c r="K24" s="16"/>
      <c r="L24" s="16"/>
      <c r="M24" s="16"/>
      <c r="N24" s="306"/>
      <c r="O24" s="16"/>
      <c r="P24" s="16"/>
      <c r="Q24" s="16"/>
      <c r="R24" s="306"/>
    </row>
    <row r="25" spans="2:18">
      <c r="B25" s="130">
        <v>350</v>
      </c>
      <c r="C25" s="130">
        <v>1531</v>
      </c>
      <c r="D25" s="130">
        <v>-1379</v>
      </c>
      <c r="E25" s="290">
        <v>209.76499999999999</v>
      </c>
      <c r="F25" s="130">
        <v>750</v>
      </c>
      <c r="G25" s="130">
        <v>14162</v>
      </c>
      <c r="H25" s="130">
        <v>7927</v>
      </c>
      <c r="I25" s="290">
        <v>233.649</v>
      </c>
      <c r="K25" s="16">
        <f t="shared" si="4"/>
        <v>350</v>
      </c>
      <c r="L25" s="16">
        <f t="shared" si="5"/>
        <v>10213</v>
      </c>
      <c r="M25" s="16">
        <f t="shared" si="6"/>
        <v>7302</v>
      </c>
      <c r="N25" s="306">
        <f t="shared" si="7"/>
        <v>209.76499999999999</v>
      </c>
      <c r="O25" s="16">
        <f t="shared" si="0"/>
        <v>750</v>
      </c>
      <c r="P25" s="16">
        <f t="shared" si="1"/>
        <v>22844</v>
      </c>
      <c r="Q25" s="16">
        <f t="shared" si="2"/>
        <v>16608</v>
      </c>
      <c r="R25" s="306">
        <f t="shared" si="3"/>
        <v>233.649</v>
      </c>
    </row>
    <row r="26" spans="2:18">
      <c r="B26" s="130">
        <v>360</v>
      </c>
      <c r="C26" s="130">
        <v>1829</v>
      </c>
      <c r="D26" s="130">
        <v>-1164</v>
      </c>
      <c r="E26" s="290">
        <v>210.60400000000001</v>
      </c>
      <c r="F26" s="130">
        <v>760</v>
      </c>
      <c r="G26" s="130">
        <v>14496</v>
      </c>
      <c r="H26" s="130">
        <v>8177</v>
      </c>
      <c r="I26" s="290">
        <v>234.09100000000001</v>
      </c>
      <c r="K26" s="16">
        <f t="shared" si="4"/>
        <v>360</v>
      </c>
      <c r="L26" s="16">
        <f t="shared" si="5"/>
        <v>10511</v>
      </c>
      <c r="M26" s="16">
        <f t="shared" si="6"/>
        <v>7517</v>
      </c>
      <c r="N26" s="306">
        <f t="shared" si="7"/>
        <v>210.60400000000001</v>
      </c>
      <c r="O26" s="16">
        <f t="shared" si="0"/>
        <v>760</v>
      </c>
      <c r="P26" s="16">
        <f t="shared" si="1"/>
        <v>23178</v>
      </c>
      <c r="Q26" s="16">
        <f t="shared" si="2"/>
        <v>16858</v>
      </c>
      <c r="R26" s="306">
        <f t="shared" si="3"/>
        <v>234.09100000000001</v>
      </c>
    </row>
    <row r="27" spans="2:18">
      <c r="B27" s="130">
        <v>370</v>
      </c>
      <c r="C27" s="130">
        <v>2127</v>
      </c>
      <c r="D27" s="130">
        <v>-949</v>
      </c>
      <c r="E27" s="290">
        <v>211.423</v>
      </c>
      <c r="F27" s="130">
        <v>770</v>
      </c>
      <c r="G27" s="130">
        <v>14831</v>
      </c>
      <c r="H27" s="130">
        <v>8429</v>
      </c>
      <c r="I27" s="290">
        <v>234.52799999999999</v>
      </c>
      <c r="K27" s="16">
        <f t="shared" si="4"/>
        <v>370</v>
      </c>
      <c r="L27" s="16">
        <f t="shared" si="5"/>
        <v>10809</v>
      </c>
      <c r="M27" s="16">
        <f t="shared" si="6"/>
        <v>7732</v>
      </c>
      <c r="N27" s="306">
        <f t="shared" si="7"/>
        <v>211.423</v>
      </c>
      <c r="O27" s="16">
        <f t="shared" si="0"/>
        <v>770</v>
      </c>
      <c r="P27" s="16">
        <f t="shared" si="1"/>
        <v>23513</v>
      </c>
      <c r="Q27" s="16">
        <f t="shared" si="2"/>
        <v>17110</v>
      </c>
      <c r="R27" s="306">
        <f t="shared" si="3"/>
        <v>234.52799999999999</v>
      </c>
    </row>
    <row r="28" spans="2:18">
      <c r="B28" s="130">
        <v>380</v>
      </c>
      <c r="C28" s="130">
        <v>2427</v>
      </c>
      <c r="D28" s="130">
        <v>-732</v>
      </c>
      <c r="E28" s="290">
        <v>212.22200000000001</v>
      </c>
      <c r="F28" s="130">
        <v>780</v>
      </c>
      <c r="G28" s="130">
        <v>15168</v>
      </c>
      <c r="H28" s="130">
        <v>8683</v>
      </c>
      <c r="I28" s="290">
        <v>234.96</v>
      </c>
      <c r="K28" s="16">
        <f t="shared" si="4"/>
        <v>380</v>
      </c>
      <c r="L28" s="16">
        <f t="shared" si="5"/>
        <v>11109</v>
      </c>
      <c r="M28" s="16">
        <f t="shared" si="6"/>
        <v>7949</v>
      </c>
      <c r="N28" s="306">
        <f t="shared" si="7"/>
        <v>212.22200000000001</v>
      </c>
      <c r="O28" s="16">
        <f t="shared" si="0"/>
        <v>780</v>
      </c>
      <c r="P28" s="16">
        <f t="shared" si="1"/>
        <v>23850</v>
      </c>
      <c r="Q28" s="16">
        <f t="shared" si="2"/>
        <v>17364</v>
      </c>
      <c r="R28" s="306">
        <f t="shared" si="3"/>
        <v>234.96</v>
      </c>
    </row>
    <row r="29" spans="2:18">
      <c r="B29" s="130">
        <v>390</v>
      </c>
      <c r="C29" s="130">
        <v>2727</v>
      </c>
      <c r="D29" s="130">
        <v>-515</v>
      </c>
      <c r="E29" s="290">
        <v>213.00200000000001</v>
      </c>
      <c r="F29" s="130">
        <v>790</v>
      </c>
      <c r="G29" s="130">
        <v>15504</v>
      </c>
      <c r="H29" s="130">
        <v>8936</v>
      </c>
      <c r="I29" s="290">
        <v>235.387</v>
      </c>
      <c r="K29" s="16">
        <f t="shared" si="4"/>
        <v>390</v>
      </c>
      <c r="L29" s="16">
        <f t="shared" si="5"/>
        <v>11409</v>
      </c>
      <c r="M29" s="16">
        <f t="shared" si="6"/>
        <v>8166</v>
      </c>
      <c r="N29" s="306">
        <f t="shared" si="7"/>
        <v>213.00200000000001</v>
      </c>
      <c r="O29" s="16">
        <f t="shared" si="0"/>
        <v>790</v>
      </c>
      <c r="P29" s="16">
        <f t="shared" si="1"/>
        <v>24186</v>
      </c>
      <c r="Q29" s="16">
        <f t="shared" si="2"/>
        <v>17617</v>
      </c>
      <c r="R29" s="306">
        <f t="shared" si="3"/>
        <v>235.387</v>
      </c>
    </row>
    <row r="30" spans="2:18">
      <c r="B30" s="130"/>
      <c r="C30" s="130"/>
      <c r="D30" s="130"/>
      <c r="E30" s="290"/>
      <c r="F30" s="130"/>
      <c r="G30" s="130"/>
      <c r="H30" s="130"/>
      <c r="I30" s="290"/>
      <c r="K30" s="16"/>
      <c r="L30" s="16"/>
      <c r="M30" s="16"/>
      <c r="N30" s="306"/>
      <c r="O30" s="16"/>
      <c r="P30" s="16"/>
      <c r="Q30" s="16"/>
      <c r="R30" s="306"/>
    </row>
    <row r="31" spans="2:18">
      <c r="B31" s="130">
        <v>400</v>
      </c>
      <c r="C31" s="130">
        <v>3029</v>
      </c>
      <c r="D31" s="130">
        <v>-297</v>
      </c>
      <c r="E31" s="290">
        <v>213.76499999999999</v>
      </c>
      <c r="F31" s="130">
        <v>800</v>
      </c>
      <c r="G31" s="130">
        <v>15841</v>
      </c>
      <c r="H31" s="130">
        <v>9190</v>
      </c>
      <c r="I31" s="290">
        <v>235.81</v>
      </c>
      <c r="K31" s="16">
        <f t="shared" si="4"/>
        <v>400</v>
      </c>
      <c r="L31" s="16">
        <f t="shared" si="5"/>
        <v>11711</v>
      </c>
      <c r="M31" s="16">
        <f t="shared" si="6"/>
        <v>8384</v>
      </c>
      <c r="N31" s="306">
        <f t="shared" si="7"/>
        <v>213.76499999999999</v>
      </c>
      <c r="O31" s="16">
        <f t="shared" si="0"/>
        <v>800</v>
      </c>
      <c r="P31" s="16">
        <f t="shared" si="1"/>
        <v>24523</v>
      </c>
      <c r="Q31" s="16">
        <f t="shared" si="2"/>
        <v>17871</v>
      </c>
      <c r="R31" s="306">
        <f t="shared" si="3"/>
        <v>235.81</v>
      </c>
    </row>
    <row r="32" spans="2:18">
      <c r="B32" s="130">
        <v>410</v>
      </c>
      <c r="C32" s="130">
        <v>3330</v>
      </c>
      <c r="D32" s="130">
        <v>-79</v>
      </c>
      <c r="E32" s="290">
        <v>214.51</v>
      </c>
      <c r="F32" s="130">
        <v>810</v>
      </c>
      <c r="G32" s="130">
        <v>16179</v>
      </c>
      <c r="H32" s="130">
        <v>9445</v>
      </c>
      <c r="I32" s="290">
        <v>236.23</v>
      </c>
      <c r="K32" s="16">
        <f t="shared" si="4"/>
        <v>410</v>
      </c>
      <c r="L32" s="16">
        <f t="shared" si="5"/>
        <v>12012</v>
      </c>
      <c r="M32" s="16">
        <f t="shared" si="6"/>
        <v>8602</v>
      </c>
      <c r="N32" s="306">
        <f t="shared" si="7"/>
        <v>214.51</v>
      </c>
      <c r="O32" s="16">
        <f t="shared" si="0"/>
        <v>810</v>
      </c>
      <c r="P32" s="16">
        <f t="shared" si="1"/>
        <v>24861</v>
      </c>
      <c r="Q32" s="16">
        <f t="shared" si="2"/>
        <v>18126</v>
      </c>
      <c r="R32" s="306">
        <f t="shared" si="3"/>
        <v>236.23</v>
      </c>
    </row>
    <row r="33" spans="2:18">
      <c r="B33" s="130">
        <v>420</v>
      </c>
      <c r="C33" s="130">
        <v>3632</v>
      </c>
      <c r="D33" s="130">
        <v>140</v>
      </c>
      <c r="E33" s="290">
        <v>215.24100000000001</v>
      </c>
      <c r="F33" s="130">
        <v>820</v>
      </c>
      <c r="G33" s="130">
        <v>16517</v>
      </c>
      <c r="H33" s="130">
        <v>9700</v>
      </c>
      <c r="I33" s="290">
        <v>236.64400000000001</v>
      </c>
      <c r="K33" s="16">
        <f t="shared" si="4"/>
        <v>420</v>
      </c>
      <c r="L33" s="16">
        <f t="shared" si="5"/>
        <v>12314</v>
      </c>
      <c r="M33" s="16">
        <f t="shared" si="6"/>
        <v>8821</v>
      </c>
      <c r="N33" s="306">
        <f t="shared" si="7"/>
        <v>215.24100000000001</v>
      </c>
      <c r="O33" s="16">
        <f t="shared" si="0"/>
        <v>820</v>
      </c>
      <c r="P33" s="16">
        <f t="shared" si="1"/>
        <v>25199</v>
      </c>
      <c r="Q33" s="16">
        <f t="shared" si="2"/>
        <v>18381</v>
      </c>
      <c r="R33" s="306">
        <f t="shared" si="3"/>
        <v>236.64400000000001</v>
      </c>
    </row>
    <row r="34" spans="2:18">
      <c r="B34" s="130">
        <v>430</v>
      </c>
      <c r="C34" s="130">
        <v>3936</v>
      </c>
      <c r="D34" s="130">
        <v>361</v>
      </c>
      <c r="E34" s="290">
        <v>215.95500000000001</v>
      </c>
      <c r="F34" s="130">
        <v>830</v>
      </c>
      <c r="G34" s="130">
        <v>16855</v>
      </c>
      <c r="H34" s="130">
        <v>9954</v>
      </c>
      <c r="I34" s="290">
        <v>237.05500000000001</v>
      </c>
      <c r="K34" s="16">
        <f t="shared" si="4"/>
        <v>430</v>
      </c>
      <c r="L34" s="16">
        <f t="shared" si="5"/>
        <v>12618</v>
      </c>
      <c r="M34" s="16">
        <f t="shared" si="6"/>
        <v>9042</v>
      </c>
      <c r="N34" s="306">
        <f t="shared" si="7"/>
        <v>215.95500000000001</v>
      </c>
      <c r="O34" s="16">
        <f t="shared" si="0"/>
        <v>830</v>
      </c>
      <c r="P34" s="16">
        <f t="shared" si="1"/>
        <v>25537</v>
      </c>
      <c r="Q34" s="16">
        <f t="shared" si="2"/>
        <v>18635</v>
      </c>
      <c r="R34" s="306">
        <f t="shared" si="3"/>
        <v>237.05500000000001</v>
      </c>
    </row>
    <row r="35" spans="2:18">
      <c r="B35" s="130">
        <v>440</v>
      </c>
      <c r="C35" s="130">
        <v>4241</v>
      </c>
      <c r="D35" s="130">
        <v>583</v>
      </c>
      <c r="E35" s="290">
        <v>216.65600000000001</v>
      </c>
      <c r="F35" s="130">
        <v>840</v>
      </c>
      <c r="G35" s="130">
        <v>17195</v>
      </c>
      <c r="H35" s="130">
        <v>10211</v>
      </c>
      <c r="I35" s="290">
        <v>237.46199999999999</v>
      </c>
      <c r="K35" s="16">
        <f t="shared" si="4"/>
        <v>440</v>
      </c>
      <c r="L35" s="16">
        <f t="shared" si="5"/>
        <v>12923</v>
      </c>
      <c r="M35" s="16">
        <f t="shared" si="6"/>
        <v>9264</v>
      </c>
      <c r="N35" s="306">
        <f t="shared" si="7"/>
        <v>216.65600000000001</v>
      </c>
      <c r="O35" s="16">
        <f t="shared" si="0"/>
        <v>840</v>
      </c>
      <c r="P35" s="16">
        <f t="shared" si="1"/>
        <v>25877</v>
      </c>
      <c r="Q35" s="16">
        <f t="shared" si="2"/>
        <v>18892</v>
      </c>
      <c r="R35" s="306">
        <f t="shared" si="3"/>
        <v>237.46199999999999</v>
      </c>
    </row>
    <row r="36" spans="2:18">
      <c r="B36" s="130"/>
      <c r="C36" s="130"/>
      <c r="D36" s="130"/>
      <c r="E36" s="290"/>
      <c r="F36" s="130"/>
      <c r="G36" s="130"/>
      <c r="H36" s="130"/>
      <c r="I36" s="290"/>
      <c r="K36" s="16"/>
      <c r="L36" s="16"/>
      <c r="M36" s="16"/>
      <c r="N36" s="306"/>
      <c r="O36" s="16"/>
      <c r="P36" s="16"/>
      <c r="Q36" s="16"/>
      <c r="R36" s="306"/>
    </row>
    <row r="37" spans="2:18">
      <c r="B37" s="130">
        <v>450</v>
      </c>
      <c r="C37" s="130">
        <v>4546</v>
      </c>
      <c r="D37" s="130">
        <v>805</v>
      </c>
      <c r="E37" s="290">
        <v>217.34200000000001</v>
      </c>
      <c r="F37" s="130">
        <v>850</v>
      </c>
      <c r="G37" s="130">
        <v>17536</v>
      </c>
      <c r="H37" s="130">
        <v>10469</v>
      </c>
      <c r="I37" s="290">
        <v>237.864</v>
      </c>
      <c r="K37" s="16">
        <f t="shared" si="4"/>
        <v>450</v>
      </c>
      <c r="L37" s="16">
        <f t="shared" si="5"/>
        <v>13228</v>
      </c>
      <c r="M37" s="16">
        <f t="shared" si="6"/>
        <v>9486</v>
      </c>
      <c r="N37" s="306">
        <f t="shared" si="7"/>
        <v>217.34200000000001</v>
      </c>
      <c r="O37" s="16">
        <f t="shared" si="0"/>
        <v>850</v>
      </c>
      <c r="P37" s="16">
        <f t="shared" si="1"/>
        <v>26218</v>
      </c>
      <c r="Q37" s="16">
        <f t="shared" si="2"/>
        <v>19150</v>
      </c>
      <c r="R37" s="306">
        <f t="shared" si="3"/>
        <v>237.864</v>
      </c>
    </row>
    <row r="38" spans="2:18">
      <c r="B38" s="130">
        <v>460</v>
      </c>
      <c r="C38" s="130">
        <v>4843</v>
      </c>
      <c r="D38" s="130">
        <v>1019</v>
      </c>
      <c r="E38" s="290">
        <v>218.01599999999999</v>
      </c>
      <c r="F38" s="130">
        <v>860</v>
      </c>
      <c r="G38" s="130">
        <v>17877</v>
      </c>
      <c r="H38" s="130">
        <v>10727</v>
      </c>
      <c r="I38" s="290">
        <v>238.26400000000001</v>
      </c>
      <c r="K38" s="16">
        <f t="shared" si="4"/>
        <v>460</v>
      </c>
      <c r="L38" s="16">
        <f t="shared" si="5"/>
        <v>13525</v>
      </c>
      <c r="M38" s="16">
        <f t="shared" si="6"/>
        <v>9700</v>
      </c>
      <c r="N38" s="306">
        <f t="shared" si="7"/>
        <v>218.01599999999999</v>
      </c>
      <c r="O38" s="16">
        <f t="shared" si="0"/>
        <v>860</v>
      </c>
      <c r="P38" s="16">
        <f t="shared" si="1"/>
        <v>26559</v>
      </c>
      <c r="Q38" s="16">
        <f t="shared" si="2"/>
        <v>19408</v>
      </c>
      <c r="R38" s="306">
        <f t="shared" si="3"/>
        <v>238.26400000000001</v>
      </c>
    </row>
    <row r="39" spans="2:18">
      <c r="B39" s="130">
        <v>470</v>
      </c>
      <c r="C39" s="130">
        <v>5160</v>
      </c>
      <c r="D39" s="130">
        <v>1252</v>
      </c>
      <c r="E39" s="290">
        <v>218.67599999999999</v>
      </c>
      <c r="F39" s="130">
        <v>870</v>
      </c>
      <c r="G39" s="130">
        <v>18217</v>
      </c>
      <c r="H39" s="130">
        <v>10984</v>
      </c>
      <c r="I39" s="290">
        <v>238.66</v>
      </c>
      <c r="K39" s="16">
        <f t="shared" si="4"/>
        <v>470</v>
      </c>
      <c r="L39" s="16">
        <f t="shared" si="5"/>
        <v>13842</v>
      </c>
      <c r="M39" s="16">
        <f t="shared" si="6"/>
        <v>9933</v>
      </c>
      <c r="N39" s="306">
        <f t="shared" si="7"/>
        <v>218.67599999999999</v>
      </c>
      <c r="O39" s="16">
        <f t="shared" si="0"/>
        <v>870</v>
      </c>
      <c r="P39" s="16">
        <f t="shared" si="1"/>
        <v>26899</v>
      </c>
      <c r="Q39" s="16">
        <f t="shared" si="2"/>
        <v>19665</v>
      </c>
      <c r="R39" s="306">
        <f t="shared" si="3"/>
        <v>238.66</v>
      </c>
    </row>
    <row r="40" spans="2:18">
      <c r="B40" s="130">
        <v>480</v>
      </c>
      <c r="C40" s="130">
        <v>5469</v>
      </c>
      <c r="D40" s="130">
        <v>1478</v>
      </c>
      <c r="E40" s="290">
        <v>219.32599999999999</v>
      </c>
      <c r="F40" s="130">
        <v>880</v>
      </c>
      <c r="G40" s="130">
        <v>18560</v>
      </c>
      <c r="H40" s="130">
        <v>11244</v>
      </c>
      <c r="I40" s="290">
        <v>239.05099999999999</v>
      </c>
      <c r="K40" s="16">
        <f t="shared" si="4"/>
        <v>480</v>
      </c>
      <c r="L40" s="16">
        <f t="shared" si="5"/>
        <v>14151</v>
      </c>
      <c r="M40" s="16">
        <f t="shared" si="6"/>
        <v>10159</v>
      </c>
      <c r="N40" s="306">
        <f t="shared" si="7"/>
        <v>219.32599999999999</v>
      </c>
      <c r="O40" s="16">
        <f t="shared" si="0"/>
        <v>880</v>
      </c>
      <c r="P40" s="16">
        <f t="shared" si="1"/>
        <v>27242</v>
      </c>
      <c r="Q40" s="16">
        <f t="shared" si="2"/>
        <v>19925</v>
      </c>
      <c r="R40" s="306">
        <f t="shared" si="3"/>
        <v>239.05099999999999</v>
      </c>
    </row>
    <row r="41" spans="2:18">
      <c r="B41" s="130">
        <v>490</v>
      </c>
      <c r="C41" s="130">
        <v>5778</v>
      </c>
      <c r="D41" s="130">
        <v>1704</v>
      </c>
      <c r="E41" s="290">
        <v>219.96299999999999</v>
      </c>
      <c r="F41" s="130">
        <v>890</v>
      </c>
      <c r="G41" s="130">
        <v>18902</v>
      </c>
      <c r="H41" s="130">
        <v>11503</v>
      </c>
      <c r="I41" s="290">
        <v>239.43899999999999</v>
      </c>
      <c r="K41" s="16">
        <f t="shared" si="4"/>
        <v>490</v>
      </c>
      <c r="L41" s="16">
        <f t="shared" si="5"/>
        <v>14460</v>
      </c>
      <c r="M41" s="16">
        <f t="shared" si="6"/>
        <v>10385</v>
      </c>
      <c r="N41" s="306">
        <f t="shared" si="7"/>
        <v>219.96299999999999</v>
      </c>
      <c r="O41" s="16">
        <f t="shared" si="0"/>
        <v>890</v>
      </c>
      <c r="P41" s="16">
        <f t="shared" si="1"/>
        <v>27584</v>
      </c>
      <c r="Q41" s="16">
        <f t="shared" si="2"/>
        <v>20184</v>
      </c>
      <c r="R41" s="306">
        <f t="shared" si="3"/>
        <v>239.43899999999999</v>
      </c>
    </row>
    <row r="42" spans="2:18">
      <c r="B42" s="130"/>
      <c r="C42" s="130"/>
      <c r="D42" s="130"/>
      <c r="E42" s="290"/>
      <c r="F42" s="130"/>
      <c r="G42" s="130"/>
      <c r="H42" s="130"/>
      <c r="I42" s="290"/>
      <c r="K42" s="16"/>
      <c r="L42" s="16"/>
      <c r="M42" s="16"/>
      <c r="N42" s="306"/>
      <c r="O42" s="16"/>
      <c r="P42" s="16"/>
      <c r="Q42" s="16"/>
      <c r="R42" s="306"/>
    </row>
    <row r="43" spans="2:18">
      <c r="B43" s="130">
        <v>500</v>
      </c>
      <c r="C43" s="130">
        <v>6088</v>
      </c>
      <c r="D43" s="130">
        <v>1931</v>
      </c>
      <c r="E43" s="290">
        <v>220.589</v>
      </c>
      <c r="F43" s="130">
        <v>900</v>
      </c>
      <c r="G43" s="130">
        <v>19246</v>
      </c>
      <c r="H43" s="130">
        <v>11763</v>
      </c>
      <c r="I43" s="290">
        <v>239.82300000000001</v>
      </c>
      <c r="K43" s="16">
        <f t="shared" si="4"/>
        <v>500</v>
      </c>
      <c r="L43" s="16">
        <f t="shared" si="5"/>
        <v>14770</v>
      </c>
      <c r="M43" s="16">
        <f t="shared" si="6"/>
        <v>10612</v>
      </c>
      <c r="N43" s="306">
        <f t="shared" si="7"/>
        <v>220.589</v>
      </c>
      <c r="O43" s="16">
        <f t="shared" si="0"/>
        <v>900</v>
      </c>
      <c r="P43" s="16">
        <f t="shared" si="1"/>
        <v>27928</v>
      </c>
      <c r="Q43" s="16">
        <f t="shared" si="2"/>
        <v>20444</v>
      </c>
      <c r="R43" s="306">
        <f t="shared" si="3"/>
        <v>239.82300000000001</v>
      </c>
    </row>
    <row r="44" spans="2:18">
      <c r="B44" s="130">
        <v>510</v>
      </c>
      <c r="C44" s="130">
        <v>6400</v>
      </c>
      <c r="D44" s="130">
        <v>2160</v>
      </c>
      <c r="E44" s="290">
        <v>221.20599999999999</v>
      </c>
      <c r="F44" s="130">
        <v>910</v>
      </c>
      <c r="G44" s="130">
        <v>19590</v>
      </c>
      <c r="H44" s="130">
        <v>12024</v>
      </c>
      <c r="I44" s="290">
        <v>240.203</v>
      </c>
      <c r="K44" s="16">
        <f t="shared" si="4"/>
        <v>510</v>
      </c>
      <c r="L44" s="16">
        <f t="shared" si="5"/>
        <v>15082</v>
      </c>
      <c r="M44" s="16">
        <f t="shared" si="6"/>
        <v>10841</v>
      </c>
      <c r="N44" s="306">
        <f t="shared" si="7"/>
        <v>221.20599999999999</v>
      </c>
      <c r="O44" s="16">
        <f t="shared" si="0"/>
        <v>910</v>
      </c>
      <c r="P44" s="16">
        <f t="shared" si="1"/>
        <v>28272</v>
      </c>
      <c r="Q44" s="16">
        <f t="shared" si="2"/>
        <v>20705</v>
      </c>
      <c r="R44" s="306">
        <f t="shared" si="3"/>
        <v>240.203</v>
      </c>
    </row>
    <row r="45" spans="2:18">
      <c r="B45" s="130">
        <v>520</v>
      </c>
      <c r="C45" s="130">
        <v>6713</v>
      </c>
      <c r="D45" s="130">
        <v>2390</v>
      </c>
      <c r="E45" s="290">
        <v>221.81200000000001</v>
      </c>
      <c r="F45" s="130">
        <v>920</v>
      </c>
      <c r="G45" s="130">
        <v>19934</v>
      </c>
      <c r="H45" s="130">
        <v>12285</v>
      </c>
      <c r="I45" s="290">
        <v>240.58</v>
      </c>
      <c r="K45" s="16">
        <f t="shared" si="4"/>
        <v>520</v>
      </c>
      <c r="L45" s="16">
        <f t="shared" si="5"/>
        <v>15395</v>
      </c>
      <c r="M45" s="16">
        <f t="shared" si="6"/>
        <v>11071</v>
      </c>
      <c r="N45" s="306">
        <f t="shared" si="7"/>
        <v>221.81200000000001</v>
      </c>
      <c r="O45" s="16">
        <f t="shared" si="0"/>
        <v>920</v>
      </c>
      <c r="P45" s="16">
        <f t="shared" si="1"/>
        <v>28616</v>
      </c>
      <c r="Q45" s="16">
        <f t="shared" si="2"/>
        <v>20966</v>
      </c>
      <c r="R45" s="306">
        <f t="shared" si="3"/>
        <v>240.58</v>
      </c>
    </row>
    <row r="46" spans="2:18">
      <c r="B46" s="130">
        <v>530</v>
      </c>
      <c r="C46" s="130">
        <v>7026</v>
      </c>
      <c r="D46" s="130">
        <v>2620</v>
      </c>
      <c r="E46" s="290">
        <v>222.40899999999999</v>
      </c>
      <c r="F46" s="130">
        <v>930</v>
      </c>
      <c r="G46" s="130">
        <v>20278</v>
      </c>
      <c r="H46" s="130">
        <v>12546</v>
      </c>
      <c r="I46" s="290">
        <v>240.953</v>
      </c>
      <c r="K46" s="16">
        <f t="shared" si="4"/>
        <v>530</v>
      </c>
      <c r="L46" s="16">
        <f t="shared" si="5"/>
        <v>15708</v>
      </c>
      <c r="M46" s="16">
        <f t="shared" si="6"/>
        <v>11301</v>
      </c>
      <c r="N46" s="306">
        <f t="shared" si="7"/>
        <v>222.40899999999999</v>
      </c>
      <c r="O46" s="16">
        <f t="shared" si="0"/>
        <v>930</v>
      </c>
      <c r="P46" s="16">
        <f t="shared" si="1"/>
        <v>28960</v>
      </c>
      <c r="Q46" s="16">
        <f t="shared" si="2"/>
        <v>21227</v>
      </c>
      <c r="R46" s="306">
        <f t="shared" si="3"/>
        <v>240.953</v>
      </c>
    </row>
    <row r="47" spans="2:18">
      <c r="B47" s="130">
        <v>540</v>
      </c>
      <c r="C47" s="130">
        <v>7340</v>
      </c>
      <c r="D47" s="130">
        <v>2850</v>
      </c>
      <c r="E47" s="290">
        <v>222.99700000000001</v>
      </c>
      <c r="F47" s="130">
        <v>940</v>
      </c>
      <c r="G47" s="130">
        <v>20624</v>
      </c>
      <c r="H47" s="130">
        <v>12809</v>
      </c>
      <c r="I47" s="290">
        <v>241.32300000000001</v>
      </c>
      <c r="K47" s="16">
        <f t="shared" si="4"/>
        <v>540</v>
      </c>
      <c r="L47" s="16">
        <f t="shared" si="5"/>
        <v>16022</v>
      </c>
      <c r="M47" s="16">
        <f t="shared" si="6"/>
        <v>11531</v>
      </c>
      <c r="N47" s="306">
        <f t="shared" si="7"/>
        <v>222.99700000000001</v>
      </c>
      <c r="O47" s="16">
        <f t="shared" si="0"/>
        <v>940</v>
      </c>
      <c r="P47" s="16">
        <f t="shared" si="1"/>
        <v>29306</v>
      </c>
      <c r="Q47" s="16">
        <f t="shared" si="2"/>
        <v>21490</v>
      </c>
      <c r="R47" s="306">
        <f t="shared" si="3"/>
        <v>241.32300000000001</v>
      </c>
    </row>
    <row r="48" spans="2:18">
      <c r="B48" s="130"/>
      <c r="C48" s="130"/>
      <c r="D48" s="130"/>
      <c r="E48" s="290"/>
      <c r="F48" s="130"/>
      <c r="G48" s="130"/>
      <c r="H48" s="130"/>
      <c r="I48" s="290"/>
      <c r="K48" s="16"/>
      <c r="L48" s="16"/>
      <c r="M48" s="16"/>
      <c r="N48" s="306"/>
      <c r="O48" s="16"/>
      <c r="P48" s="16"/>
      <c r="Q48" s="16"/>
      <c r="R48" s="306"/>
    </row>
    <row r="49" spans="2:18">
      <c r="B49" s="130">
        <v>550</v>
      </c>
      <c r="C49" s="130">
        <v>7656</v>
      </c>
      <c r="D49" s="130">
        <v>3083</v>
      </c>
      <c r="E49" s="290">
        <v>223.57599999999999</v>
      </c>
      <c r="F49" s="130">
        <v>950</v>
      </c>
      <c r="G49" s="130">
        <v>20970</v>
      </c>
      <c r="H49" s="130">
        <v>13072</v>
      </c>
      <c r="I49" s="290">
        <v>241.68899999999999</v>
      </c>
      <c r="K49" s="16">
        <f t="shared" si="4"/>
        <v>550</v>
      </c>
      <c r="L49" s="16">
        <f t="shared" si="5"/>
        <v>16338</v>
      </c>
      <c r="M49" s="16">
        <f t="shared" si="6"/>
        <v>11764</v>
      </c>
      <c r="N49" s="306">
        <f t="shared" si="7"/>
        <v>223.57599999999999</v>
      </c>
      <c r="O49" s="16">
        <f t="shared" si="0"/>
        <v>950</v>
      </c>
      <c r="P49" s="16">
        <f t="shared" si="1"/>
        <v>29652</v>
      </c>
      <c r="Q49" s="16">
        <f t="shared" si="2"/>
        <v>21753</v>
      </c>
      <c r="R49" s="306">
        <f t="shared" si="3"/>
        <v>241.68899999999999</v>
      </c>
    </row>
    <row r="50" spans="2:18">
      <c r="B50" s="130">
        <v>560</v>
      </c>
      <c r="C50" s="130">
        <v>7972</v>
      </c>
      <c r="D50" s="130">
        <v>3316</v>
      </c>
      <c r="E50" s="290">
        <v>224.14599999999999</v>
      </c>
      <c r="F50" s="130">
        <v>960</v>
      </c>
      <c r="G50" s="130">
        <v>21317</v>
      </c>
      <c r="H50" s="130">
        <v>13336</v>
      </c>
      <c r="I50" s="290">
        <v>242.05199999999999</v>
      </c>
      <c r="K50" s="16">
        <f t="shared" si="4"/>
        <v>560</v>
      </c>
      <c r="L50" s="16">
        <f t="shared" si="5"/>
        <v>16654</v>
      </c>
      <c r="M50" s="16">
        <f t="shared" si="6"/>
        <v>11997</v>
      </c>
      <c r="N50" s="306">
        <f t="shared" si="7"/>
        <v>224.14599999999999</v>
      </c>
      <c r="O50" s="16">
        <f t="shared" si="0"/>
        <v>960</v>
      </c>
      <c r="P50" s="16">
        <f t="shared" si="1"/>
        <v>29999</v>
      </c>
      <c r="Q50" s="16">
        <f t="shared" si="2"/>
        <v>22017</v>
      </c>
      <c r="R50" s="306">
        <f t="shared" si="3"/>
        <v>242.05199999999999</v>
      </c>
    </row>
    <row r="51" spans="2:18">
      <c r="B51" s="130">
        <v>570</v>
      </c>
      <c r="C51" s="130">
        <v>8289</v>
      </c>
      <c r="D51" s="130">
        <v>3550</v>
      </c>
      <c r="E51" s="290">
        <v>224.708</v>
      </c>
      <c r="F51" s="130">
        <v>970</v>
      </c>
      <c r="G51" s="130">
        <v>21663</v>
      </c>
      <c r="H51" s="130">
        <v>13598</v>
      </c>
      <c r="I51" s="290">
        <v>242.411</v>
      </c>
      <c r="K51" s="16">
        <f t="shared" si="4"/>
        <v>570</v>
      </c>
      <c r="L51" s="16">
        <f t="shared" si="5"/>
        <v>16971</v>
      </c>
      <c r="M51" s="16">
        <f t="shared" si="6"/>
        <v>12231</v>
      </c>
      <c r="N51" s="306">
        <f t="shared" si="7"/>
        <v>224.708</v>
      </c>
      <c r="O51" s="16">
        <f t="shared" si="0"/>
        <v>970</v>
      </c>
      <c r="P51" s="16">
        <f t="shared" si="1"/>
        <v>30345</v>
      </c>
      <c r="Q51" s="16">
        <f t="shared" si="2"/>
        <v>22279</v>
      </c>
      <c r="R51" s="306">
        <f t="shared" si="3"/>
        <v>242.411</v>
      </c>
    </row>
    <row r="52" spans="2:18">
      <c r="B52" s="130">
        <v>580</v>
      </c>
      <c r="C52" s="130">
        <v>8608</v>
      </c>
      <c r="D52" s="130">
        <v>3786</v>
      </c>
      <c r="E52" s="290">
        <v>225.262</v>
      </c>
      <c r="F52" s="130">
        <v>980</v>
      </c>
      <c r="G52" s="130">
        <v>22010</v>
      </c>
      <c r="H52" s="130">
        <v>13862</v>
      </c>
      <c r="I52" s="290">
        <v>242.768</v>
      </c>
      <c r="K52" s="16">
        <f t="shared" si="4"/>
        <v>580</v>
      </c>
      <c r="L52" s="16">
        <f t="shared" si="5"/>
        <v>17290</v>
      </c>
      <c r="M52" s="16">
        <f t="shared" si="6"/>
        <v>12467</v>
      </c>
      <c r="N52" s="306">
        <f t="shared" si="7"/>
        <v>225.262</v>
      </c>
      <c r="O52" s="16">
        <f t="shared" si="0"/>
        <v>980</v>
      </c>
      <c r="P52" s="16">
        <f t="shared" si="1"/>
        <v>30692</v>
      </c>
      <c r="Q52" s="16">
        <f t="shared" si="2"/>
        <v>22543</v>
      </c>
      <c r="R52" s="306">
        <f t="shared" si="3"/>
        <v>242.768</v>
      </c>
    </row>
    <row r="53" spans="2:18">
      <c r="B53" s="130">
        <v>590</v>
      </c>
      <c r="C53" s="130">
        <v>8927</v>
      </c>
      <c r="D53" s="130">
        <v>4022</v>
      </c>
      <c r="E53" s="290">
        <v>225.80799999999999</v>
      </c>
      <c r="F53" s="130">
        <v>990</v>
      </c>
      <c r="G53" s="130">
        <v>22359</v>
      </c>
      <c r="H53" s="130">
        <v>14128</v>
      </c>
      <c r="I53" s="290">
        <v>242.12</v>
      </c>
      <c r="K53" s="16">
        <f t="shared" si="4"/>
        <v>590</v>
      </c>
      <c r="L53" s="16">
        <f t="shared" si="5"/>
        <v>17609</v>
      </c>
      <c r="M53" s="16">
        <f t="shared" si="6"/>
        <v>12703</v>
      </c>
      <c r="N53" s="306">
        <f t="shared" si="7"/>
        <v>225.80799999999999</v>
      </c>
      <c r="O53" s="16">
        <f t="shared" si="0"/>
        <v>990</v>
      </c>
      <c r="P53" s="16">
        <f t="shared" si="1"/>
        <v>31041</v>
      </c>
      <c r="Q53" s="16">
        <f t="shared" si="2"/>
        <v>22809</v>
      </c>
      <c r="R53" s="306">
        <f t="shared" si="3"/>
        <v>242.12</v>
      </c>
    </row>
    <row r="54" spans="2:18">
      <c r="B54" s="130"/>
      <c r="C54" s="130"/>
      <c r="D54" s="130"/>
      <c r="E54" s="290"/>
      <c r="F54" s="130"/>
      <c r="G54" s="130"/>
      <c r="H54" s="130"/>
      <c r="I54" s="290"/>
      <c r="K54" s="16"/>
      <c r="L54" s="16"/>
      <c r="M54" s="16"/>
      <c r="N54" s="306"/>
      <c r="O54" s="16"/>
      <c r="P54" s="16"/>
      <c r="Q54" s="16"/>
      <c r="R54" s="306"/>
    </row>
    <row r="55" spans="2:18" ht="17.25">
      <c r="B55" s="318" t="s">
        <v>325</v>
      </c>
      <c r="C55" s="318" t="s">
        <v>36</v>
      </c>
      <c r="D55" s="318" t="s">
        <v>35</v>
      </c>
      <c r="E55" s="332" t="s">
        <v>326</v>
      </c>
      <c r="F55" s="318" t="s">
        <v>325</v>
      </c>
      <c r="G55" s="318" t="s">
        <v>36</v>
      </c>
      <c r="H55" s="318" t="s">
        <v>35</v>
      </c>
      <c r="I55" s="318" t="s">
        <v>326</v>
      </c>
      <c r="K55" s="318" t="s">
        <v>325</v>
      </c>
      <c r="L55" s="318" t="s">
        <v>36</v>
      </c>
      <c r="M55" s="318" t="s">
        <v>35</v>
      </c>
      <c r="N55" s="332" t="s">
        <v>326</v>
      </c>
      <c r="O55" s="318" t="s">
        <v>325</v>
      </c>
      <c r="P55" s="318" t="s">
        <v>36</v>
      </c>
      <c r="Q55" s="318" t="s">
        <v>35</v>
      </c>
      <c r="R55" s="318" t="s">
        <v>326</v>
      </c>
    </row>
    <row r="56" spans="2:18">
      <c r="B56" s="318" t="s">
        <v>303</v>
      </c>
      <c r="C56" s="318" t="s">
        <v>323</v>
      </c>
      <c r="D56" s="318" t="s">
        <v>323</v>
      </c>
      <c r="E56" s="332" t="s">
        <v>324</v>
      </c>
      <c r="F56" s="318" t="s">
        <v>303</v>
      </c>
      <c r="G56" s="318" t="s">
        <v>323</v>
      </c>
      <c r="H56" s="318" t="s">
        <v>323</v>
      </c>
      <c r="I56" s="318" t="s">
        <v>324</v>
      </c>
      <c r="K56" s="318" t="s">
        <v>303</v>
      </c>
      <c r="L56" s="318" t="s">
        <v>323</v>
      </c>
      <c r="M56" s="318" t="s">
        <v>323</v>
      </c>
      <c r="N56" s="332" t="s">
        <v>324</v>
      </c>
      <c r="O56" s="318" t="s">
        <v>303</v>
      </c>
      <c r="P56" s="318" t="s">
        <v>323</v>
      </c>
      <c r="Q56" s="318" t="s">
        <v>323</v>
      </c>
      <c r="R56" s="318" t="s">
        <v>324</v>
      </c>
    </row>
    <row r="57" spans="2:18">
      <c r="B57" s="130">
        <v>1040</v>
      </c>
      <c r="C57" s="130">
        <v>24107</v>
      </c>
      <c r="D57" s="130">
        <v>15460</v>
      </c>
      <c r="E57" s="290">
        <v>244.84399999999999</v>
      </c>
      <c r="F57" s="130">
        <v>1800</v>
      </c>
      <c r="G57" s="130">
        <v>51689</v>
      </c>
      <c r="H57" s="130">
        <v>36724</v>
      </c>
      <c r="I57" s="290">
        <v>264.70100000000002</v>
      </c>
      <c r="K57" s="16">
        <f t="shared" ref="K57:K99" si="8">B57</f>
        <v>1040</v>
      </c>
      <c r="L57" s="16">
        <f t="shared" ref="L57:L99" si="9">C57+8682</f>
        <v>32789</v>
      </c>
      <c r="M57" s="16">
        <f t="shared" ref="M57:M99" si="10">D57+6203+2478</f>
        <v>24141</v>
      </c>
      <c r="N57" s="306">
        <f t="shared" ref="N57:N99" si="11">E57</f>
        <v>244.84399999999999</v>
      </c>
      <c r="O57" s="16">
        <f t="shared" si="0"/>
        <v>1800</v>
      </c>
      <c r="P57" s="16">
        <f t="shared" si="1"/>
        <v>60371</v>
      </c>
      <c r="Q57" s="16">
        <f t="shared" si="2"/>
        <v>45405</v>
      </c>
      <c r="R57" s="306">
        <f t="shared" si="3"/>
        <v>264.70100000000002</v>
      </c>
    </row>
    <row r="58" spans="2:18">
      <c r="B58" s="130">
        <v>1060</v>
      </c>
      <c r="C58" s="130">
        <v>24808</v>
      </c>
      <c r="D58" s="130">
        <v>15995</v>
      </c>
      <c r="E58" s="290">
        <v>245.51300000000001</v>
      </c>
      <c r="F58" s="130">
        <v>1820</v>
      </c>
      <c r="G58" s="130">
        <v>52436</v>
      </c>
      <c r="H58" s="130">
        <v>37305</v>
      </c>
      <c r="I58" s="290">
        <v>265.113</v>
      </c>
      <c r="K58" s="16">
        <f t="shared" si="8"/>
        <v>1060</v>
      </c>
      <c r="L58" s="16">
        <f t="shared" si="9"/>
        <v>33490</v>
      </c>
      <c r="M58" s="16">
        <f t="shared" si="10"/>
        <v>24676</v>
      </c>
      <c r="N58" s="306">
        <f t="shared" si="11"/>
        <v>245.51300000000001</v>
      </c>
      <c r="O58" s="16">
        <f t="shared" si="0"/>
        <v>1820</v>
      </c>
      <c r="P58" s="16">
        <f t="shared" si="1"/>
        <v>61118</v>
      </c>
      <c r="Q58" s="16">
        <f t="shared" si="2"/>
        <v>45986</v>
      </c>
      <c r="R58" s="306">
        <f t="shared" si="3"/>
        <v>265.113</v>
      </c>
    </row>
    <row r="59" spans="2:18">
      <c r="B59" s="130">
        <v>1080</v>
      </c>
      <c r="C59" s="130">
        <v>25512</v>
      </c>
      <c r="D59" s="130">
        <v>16533</v>
      </c>
      <c r="E59" s="290">
        <v>246.17099999999999</v>
      </c>
      <c r="F59" s="130">
        <v>1840</v>
      </c>
      <c r="G59" s="130">
        <v>53184</v>
      </c>
      <c r="H59" s="130">
        <v>37886</v>
      </c>
      <c r="I59" s="290">
        <v>265.52100000000002</v>
      </c>
      <c r="K59" s="16">
        <f t="shared" si="8"/>
        <v>1080</v>
      </c>
      <c r="L59" s="16">
        <f t="shared" si="9"/>
        <v>34194</v>
      </c>
      <c r="M59" s="16">
        <f t="shared" si="10"/>
        <v>25214</v>
      </c>
      <c r="N59" s="306">
        <f t="shared" si="11"/>
        <v>246.17099999999999</v>
      </c>
      <c r="O59" s="16">
        <f t="shared" si="0"/>
        <v>1840</v>
      </c>
      <c r="P59" s="16">
        <f t="shared" si="1"/>
        <v>61866</v>
      </c>
      <c r="Q59" s="16">
        <f t="shared" si="2"/>
        <v>46567</v>
      </c>
      <c r="R59" s="306">
        <f t="shared" si="3"/>
        <v>265.52100000000002</v>
      </c>
    </row>
    <row r="60" spans="2:18">
      <c r="B60" s="130"/>
      <c r="C60" s="130"/>
      <c r="D60" s="130"/>
      <c r="E60" s="290"/>
      <c r="F60" s="130"/>
      <c r="G60" s="130"/>
      <c r="H60" s="130"/>
      <c r="I60" s="290"/>
      <c r="K60" s="16"/>
      <c r="L60" s="16"/>
      <c r="M60" s="16"/>
      <c r="N60" s="306"/>
      <c r="O60" s="16"/>
      <c r="P60" s="16"/>
      <c r="Q60" s="16"/>
      <c r="R60" s="306"/>
    </row>
    <row r="61" spans="2:18">
      <c r="B61" s="130">
        <v>1100</v>
      </c>
      <c r="C61" s="130">
        <v>26217</v>
      </c>
      <c r="D61" s="130">
        <v>17072</v>
      </c>
      <c r="E61" s="290">
        <v>246.81800000000001</v>
      </c>
      <c r="F61" s="130">
        <v>1860</v>
      </c>
      <c r="G61" s="130">
        <v>53934</v>
      </c>
      <c r="H61" s="130">
        <v>38470</v>
      </c>
      <c r="I61" s="290">
        <v>265.92500000000001</v>
      </c>
      <c r="K61" s="16">
        <f t="shared" si="8"/>
        <v>1100</v>
      </c>
      <c r="L61" s="16">
        <f t="shared" si="9"/>
        <v>34899</v>
      </c>
      <c r="M61" s="16">
        <f t="shared" si="10"/>
        <v>25753</v>
      </c>
      <c r="N61" s="306">
        <f t="shared" si="11"/>
        <v>246.81800000000001</v>
      </c>
      <c r="O61" s="16">
        <f t="shared" si="0"/>
        <v>1860</v>
      </c>
      <c r="P61" s="16">
        <f t="shared" si="1"/>
        <v>62616</v>
      </c>
      <c r="Q61" s="16">
        <f t="shared" si="2"/>
        <v>47151</v>
      </c>
      <c r="R61" s="306">
        <f t="shared" si="3"/>
        <v>265.92500000000001</v>
      </c>
    </row>
    <row r="62" spans="2:18">
      <c r="B62" s="130">
        <v>1120</v>
      </c>
      <c r="C62" s="130">
        <v>26924</v>
      </c>
      <c r="D62" s="130">
        <v>17612</v>
      </c>
      <c r="E62" s="290">
        <v>247.45400000000001</v>
      </c>
      <c r="F62" s="130">
        <v>1880</v>
      </c>
      <c r="G62" s="130">
        <v>54683</v>
      </c>
      <c r="H62" s="130">
        <v>39053</v>
      </c>
      <c r="I62" s="290">
        <v>266.32600000000002</v>
      </c>
      <c r="K62" s="16">
        <f t="shared" si="8"/>
        <v>1120</v>
      </c>
      <c r="L62" s="16">
        <f t="shared" si="9"/>
        <v>35606</v>
      </c>
      <c r="M62" s="16">
        <f t="shared" si="10"/>
        <v>26293</v>
      </c>
      <c r="N62" s="306">
        <f t="shared" si="11"/>
        <v>247.45400000000001</v>
      </c>
      <c r="O62" s="16">
        <f t="shared" si="0"/>
        <v>1880</v>
      </c>
      <c r="P62" s="16">
        <f t="shared" si="1"/>
        <v>63365</v>
      </c>
      <c r="Q62" s="16">
        <f t="shared" si="2"/>
        <v>47734</v>
      </c>
      <c r="R62" s="306">
        <f t="shared" si="3"/>
        <v>266.32600000000002</v>
      </c>
    </row>
    <row r="63" spans="2:18">
      <c r="B63" s="130">
        <v>1140</v>
      </c>
      <c r="C63" s="130">
        <v>27632</v>
      </c>
      <c r="D63" s="130">
        <v>18154</v>
      </c>
      <c r="E63" s="290">
        <v>248.08099999999999</v>
      </c>
      <c r="F63" s="130">
        <v>1900</v>
      </c>
      <c r="G63" s="130">
        <v>55434</v>
      </c>
      <c r="H63" s="130">
        <v>39637</v>
      </c>
      <c r="I63" s="290">
        <v>266.72199999999998</v>
      </c>
      <c r="K63" s="16">
        <f t="shared" si="8"/>
        <v>1140</v>
      </c>
      <c r="L63" s="16">
        <f t="shared" si="9"/>
        <v>36314</v>
      </c>
      <c r="M63" s="16">
        <f t="shared" si="10"/>
        <v>26835</v>
      </c>
      <c r="N63" s="306">
        <f t="shared" si="11"/>
        <v>248.08099999999999</v>
      </c>
      <c r="O63" s="16">
        <f t="shared" si="0"/>
        <v>1900</v>
      </c>
      <c r="P63" s="16">
        <f t="shared" si="1"/>
        <v>64116</v>
      </c>
      <c r="Q63" s="16">
        <f t="shared" si="2"/>
        <v>48318</v>
      </c>
      <c r="R63" s="306">
        <f t="shared" si="3"/>
        <v>266.72199999999998</v>
      </c>
    </row>
    <row r="64" spans="2:18">
      <c r="B64" s="130">
        <v>1160</v>
      </c>
      <c r="C64" s="130">
        <v>28341</v>
      </c>
      <c r="D64" s="130">
        <v>18697</v>
      </c>
      <c r="E64" s="290">
        <v>248.69800000000001</v>
      </c>
      <c r="F64" s="130">
        <v>1920</v>
      </c>
      <c r="G64" s="130">
        <v>56186</v>
      </c>
      <c r="H64" s="130">
        <v>40223</v>
      </c>
      <c r="I64" s="290">
        <v>267.11500000000001</v>
      </c>
      <c r="K64" s="16">
        <f t="shared" si="8"/>
        <v>1160</v>
      </c>
      <c r="L64" s="16">
        <f t="shared" si="9"/>
        <v>37023</v>
      </c>
      <c r="M64" s="16">
        <f t="shared" si="10"/>
        <v>27378</v>
      </c>
      <c r="N64" s="306">
        <f t="shared" si="11"/>
        <v>248.69800000000001</v>
      </c>
      <c r="O64" s="16">
        <f t="shared" si="0"/>
        <v>1920</v>
      </c>
      <c r="P64" s="16">
        <f t="shared" si="1"/>
        <v>64868</v>
      </c>
      <c r="Q64" s="16">
        <f t="shared" si="2"/>
        <v>48904</v>
      </c>
      <c r="R64" s="306">
        <f t="shared" si="3"/>
        <v>267.11500000000001</v>
      </c>
    </row>
    <row r="65" spans="2:18">
      <c r="B65" s="130">
        <v>1180</v>
      </c>
      <c r="C65" s="130">
        <v>29052</v>
      </c>
      <c r="D65" s="130">
        <v>19241</v>
      </c>
      <c r="E65" s="290">
        <v>249.30699999999999</v>
      </c>
      <c r="F65" s="130">
        <v>1940</v>
      </c>
      <c r="G65" s="130">
        <v>56938</v>
      </c>
      <c r="H65" s="130">
        <v>40809</v>
      </c>
      <c r="I65" s="290">
        <v>267.505</v>
      </c>
      <c r="K65" s="16">
        <f t="shared" si="8"/>
        <v>1180</v>
      </c>
      <c r="L65" s="16">
        <f t="shared" si="9"/>
        <v>37734</v>
      </c>
      <c r="M65" s="16">
        <f t="shared" si="10"/>
        <v>27922</v>
      </c>
      <c r="N65" s="306">
        <f t="shared" si="11"/>
        <v>249.30699999999999</v>
      </c>
      <c r="O65" s="16">
        <f t="shared" si="0"/>
        <v>1940</v>
      </c>
      <c r="P65" s="16">
        <f t="shared" si="1"/>
        <v>65620</v>
      </c>
      <c r="Q65" s="16">
        <f t="shared" si="2"/>
        <v>49490</v>
      </c>
      <c r="R65" s="306">
        <f t="shared" si="3"/>
        <v>267.505</v>
      </c>
    </row>
    <row r="66" spans="2:18">
      <c r="B66" s="130"/>
      <c r="C66" s="130"/>
      <c r="D66" s="130"/>
      <c r="E66" s="290"/>
      <c r="F66" s="130"/>
      <c r="G66" s="130"/>
      <c r="H66" s="130"/>
      <c r="I66" s="290"/>
      <c r="K66" s="16"/>
      <c r="L66" s="16"/>
      <c r="M66" s="16"/>
      <c r="N66" s="306"/>
      <c r="O66" s="16"/>
      <c r="P66" s="16"/>
      <c r="Q66" s="16"/>
      <c r="R66" s="306"/>
    </row>
    <row r="67" spans="2:18">
      <c r="B67" s="130">
        <v>1200</v>
      </c>
      <c r="C67" s="130">
        <v>29765</v>
      </c>
      <c r="D67" s="130">
        <v>19788</v>
      </c>
      <c r="E67" s="290">
        <v>249.90600000000001</v>
      </c>
      <c r="F67" s="130">
        <v>1960</v>
      </c>
      <c r="G67" s="130">
        <v>57692</v>
      </c>
      <c r="H67" s="130">
        <v>41397</v>
      </c>
      <c r="I67" s="290">
        <v>267.89100000000002</v>
      </c>
      <c r="K67" s="16">
        <f t="shared" si="8"/>
        <v>1200</v>
      </c>
      <c r="L67" s="16">
        <f t="shared" si="9"/>
        <v>38447</v>
      </c>
      <c r="M67" s="16">
        <f t="shared" si="10"/>
        <v>28469</v>
      </c>
      <c r="N67" s="306">
        <f t="shared" si="11"/>
        <v>249.90600000000001</v>
      </c>
      <c r="O67" s="16">
        <f t="shared" si="0"/>
        <v>1960</v>
      </c>
      <c r="P67" s="16">
        <f t="shared" si="1"/>
        <v>66374</v>
      </c>
      <c r="Q67" s="16">
        <f t="shared" si="2"/>
        <v>50078</v>
      </c>
      <c r="R67" s="306">
        <f t="shared" si="3"/>
        <v>267.89100000000002</v>
      </c>
    </row>
    <row r="68" spans="2:18">
      <c r="B68" s="130">
        <v>1220</v>
      </c>
      <c r="C68" s="130">
        <v>30480</v>
      </c>
      <c r="D68" s="130">
        <v>20337</v>
      </c>
      <c r="E68" s="290">
        <v>250.49700000000001</v>
      </c>
      <c r="F68" s="130">
        <v>1980</v>
      </c>
      <c r="G68" s="130">
        <v>58445</v>
      </c>
      <c r="H68" s="130">
        <v>41983</v>
      </c>
      <c r="I68" s="290">
        <v>268.27499999999998</v>
      </c>
      <c r="K68" s="16">
        <f t="shared" si="8"/>
        <v>1220</v>
      </c>
      <c r="L68" s="16">
        <f t="shared" si="9"/>
        <v>39162</v>
      </c>
      <c r="M68" s="16">
        <f t="shared" si="10"/>
        <v>29018</v>
      </c>
      <c r="N68" s="306">
        <f t="shared" si="11"/>
        <v>250.49700000000001</v>
      </c>
      <c r="O68" s="16">
        <f t="shared" si="0"/>
        <v>1980</v>
      </c>
      <c r="P68" s="16">
        <f t="shared" si="1"/>
        <v>67127</v>
      </c>
      <c r="Q68" s="16">
        <f t="shared" si="2"/>
        <v>50664</v>
      </c>
      <c r="R68" s="306">
        <f t="shared" si="3"/>
        <v>268.27499999999998</v>
      </c>
    </row>
    <row r="69" spans="2:18">
      <c r="B69" s="130">
        <v>1240</v>
      </c>
      <c r="C69" s="130">
        <v>31195</v>
      </c>
      <c r="D69" s="130">
        <v>20886</v>
      </c>
      <c r="E69" s="290">
        <v>251.07900000000001</v>
      </c>
      <c r="F69" s="130">
        <v>2000</v>
      </c>
      <c r="G69" s="130">
        <v>59199</v>
      </c>
      <c r="H69" s="130">
        <v>42571</v>
      </c>
      <c r="I69" s="290">
        <v>268.65499999999997</v>
      </c>
      <c r="K69" s="16">
        <f t="shared" si="8"/>
        <v>1240</v>
      </c>
      <c r="L69" s="16">
        <f t="shared" si="9"/>
        <v>39877</v>
      </c>
      <c r="M69" s="16">
        <f t="shared" si="10"/>
        <v>29567</v>
      </c>
      <c r="N69" s="306">
        <f t="shared" si="11"/>
        <v>251.07900000000001</v>
      </c>
      <c r="O69" s="16">
        <f t="shared" si="0"/>
        <v>2000</v>
      </c>
      <c r="P69" s="16">
        <f t="shared" si="1"/>
        <v>67881</v>
      </c>
      <c r="Q69" s="16">
        <f t="shared" si="2"/>
        <v>51252</v>
      </c>
      <c r="R69" s="306">
        <f t="shared" si="3"/>
        <v>268.65499999999997</v>
      </c>
    </row>
    <row r="70" spans="2:18">
      <c r="B70" s="130">
        <v>1260</v>
      </c>
      <c r="C70" s="130">
        <v>31912</v>
      </c>
      <c r="D70" s="130">
        <v>21436</v>
      </c>
      <c r="E70" s="290">
        <v>251.65299999999999</v>
      </c>
      <c r="F70" s="130">
        <v>2050</v>
      </c>
      <c r="G70" s="130">
        <v>61090</v>
      </c>
      <c r="H70" s="130">
        <v>44046</v>
      </c>
      <c r="I70" s="290">
        <v>269.58800000000002</v>
      </c>
      <c r="K70" s="16">
        <f t="shared" si="8"/>
        <v>1260</v>
      </c>
      <c r="L70" s="16">
        <f t="shared" si="9"/>
        <v>40594</v>
      </c>
      <c r="M70" s="16">
        <f t="shared" si="10"/>
        <v>30117</v>
      </c>
      <c r="N70" s="306">
        <f t="shared" si="11"/>
        <v>251.65299999999999</v>
      </c>
      <c r="O70" s="16">
        <f t="shared" si="0"/>
        <v>2050</v>
      </c>
      <c r="P70" s="16">
        <f t="shared" si="1"/>
        <v>69772</v>
      </c>
      <c r="Q70" s="16">
        <f t="shared" si="2"/>
        <v>52727</v>
      </c>
      <c r="R70" s="306">
        <f t="shared" si="3"/>
        <v>269.58800000000002</v>
      </c>
    </row>
    <row r="71" spans="2:18">
      <c r="B71" s="130">
        <v>1280</v>
      </c>
      <c r="C71" s="130">
        <v>32630</v>
      </c>
      <c r="D71" s="130">
        <v>21988</v>
      </c>
      <c r="E71" s="290">
        <v>252.21899999999999</v>
      </c>
      <c r="F71" s="130">
        <v>2100</v>
      </c>
      <c r="G71" s="130">
        <v>62986</v>
      </c>
      <c r="H71" s="130">
        <v>45527</v>
      </c>
      <c r="I71" s="290">
        <v>270.50400000000002</v>
      </c>
      <c r="K71" s="16">
        <f t="shared" si="8"/>
        <v>1280</v>
      </c>
      <c r="L71" s="16">
        <f t="shared" si="9"/>
        <v>41312</v>
      </c>
      <c r="M71" s="16">
        <f t="shared" si="10"/>
        <v>30669</v>
      </c>
      <c r="N71" s="306">
        <f t="shared" si="11"/>
        <v>252.21899999999999</v>
      </c>
      <c r="O71" s="16">
        <f t="shared" si="0"/>
        <v>2100</v>
      </c>
      <c r="P71" s="16">
        <f t="shared" si="1"/>
        <v>71668</v>
      </c>
      <c r="Q71" s="16">
        <f t="shared" si="2"/>
        <v>54208</v>
      </c>
      <c r="R71" s="306">
        <f t="shared" si="3"/>
        <v>270.50400000000002</v>
      </c>
    </row>
    <row r="72" spans="2:18">
      <c r="B72" s="130"/>
      <c r="C72" s="130"/>
      <c r="D72" s="130"/>
      <c r="E72" s="290"/>
      <c r="F72" s="130"/>
      <c r="G72" s="130"/>
      <c r="H72" s="130"/>
      <c r="I72" s="290"/>
      <c r="K72" s="16"/>
      <c r="L72" s="16"/>
      <c r="M72" s="16"/>
      <c r="N72" s="306"/>
      <c r="O72" s="16"/>
      <c r="P72" s="16"/>
      <c r="Q72" s="16"/>
      <c r="R72" s="306"/>
    </row>
    <row r="73" spans="2:18">
      <c r="B73" s="130">
        <v>1300</v>
      </c>
      <c r="C73" s="130">
        <v>33351</v>
      </c>
      <c r="D73" s="130">
        <v>22543</v>
      </c>
      <c r="E73" s="290">
        <v>252.77600000000001</v>
      </c>
      <c r="F73" s="130">
        <v>2150</v>
      </c>
      <c r="G73" s="130">
        <v>64891</v>
      </c>
      <c r="H73" s="130">
        <v>47016</v>
      </c>
      <c r="I73" s="290">
        <v>271.399</v>
      </c>
      <c r="K73" s="16">
        <f t="shared" si="8"/>
        <v>1300</v>
      </c>
      <c r="L73" s="16">
        <f t="shared" si="9"/>
        <v>42033</v>
      </c>
      <c r="M73" s="16">
        <f t="shared" si="10"/>
        <v>31224</v>
      </c>
      <c r="N73" s="306">
        <f t="shared" si="11"/>
        <v>252.77600000000001</v>
      </c>
      <c r="O73" s="16">
        <f t="shared" ref="O73:O99" si="12">F73</f>
        <v>2150</v>
      </c>
      <c r="P73" s="16">
        <f t="shared" ref="P73:P99" si="13">G73+8682</f>
        <v>73573</v>
      </c>
      <c r="Q73" s="16">
        <f t="shared" ref="Q73:Q99" si="14">H73+6203+2478</f>
        <v>55697</v>
      </c>
      <c r="R73" s="306">
        <f t="shared" ref="R73:R99" si="15">I73</f>
        <v>271.399</v>
      </c>
    </row>
    <row r="74" spans="2:18">
      <c r="B74" s="130">
        <v>1320</v>
      </c>
      <c r="C74" s="130">
        <v>34071</v>
      </c>
      <c r="D74" s="130">
        <v>23097</v>
      </c>
      <c r="E74" s="290">
        <v>253.32499999999999</v>
      </c>
      <c r="F74" s="130">
        <v>2200</v>
      </c>
      <c r="G74" s="130">
        <v>66802</v>
      </c>
      <c r="H74" s="130">
        <v>48511</v>
      </c>
      <c r="I74" s="290">
        <v>272.27800000000002</v>
      </c>
      <c r="K74" s="16">
        <f t="shared" si="8"/>
        <v>1320</v>
      </c>
      <c r="L74" s="16">
        <f t="shared" si="9"/>
        <v>42753</v>
      </c>
      <c r="M74" s="16">
        <f t="shared" si="10"/>
        <v>31778</v>
      </c>
      <c r="N74" s="306">
        <f t="shared" si="11"/>
        <v>253.32499999999999</v>
      </c>
      <c r="O74" s="16">
        <f t="shared" si="12"/>
        <v>2200</v>
      </c>
      <c r="P74" s="16">
        <f t="shared" si="13"/>
        <v>75484</v>
      </c>
      <c r="Q74" s="16">
        <f t="shared" si="14"/>
        <v>57192</v>
      </c>
      <c r="R74" s="306">
        <f t="shared" si="15"/>
        <v>272.27800000000002</v>
      </c>
    </row>
    <row r="75" spans="2:18">
      <c r="B75" s="130">
        <v>1340</v>
      </c>
      <c r="C75" s="130">
        <v>34793</v>
      </c>
      <c r="D75" s="130">
        <v>23652</v>
      </c>
      <c r="E75" s="290">
        <v>253.86799999999999</v>
      </c>
      <c r="F75" s="130">
        <v>2250</v>
      </c>
      <c r="G75" s="130">
        <v>68715</v>
      </c>
      <c r="H75" s="130">
        <v>50009</v>
      </c>
      <c r="I75" s="290">
        <v>273.13600000000002</v>
      </c>
      <c r="K75" s="16">
        <f t="shared" si="8"/>
        <v>1340</v>
      </c>
      <c r="L75" s="16">
        <f t="shared" si="9"/>
        <v>43475</v>
      </c>
      <c r="M75" s="16">
        <f t="shared" si="10"/>
        <v>32333</v>
      </c>
      <c r="N75" s="306">
        <f t="shared" si="11"/>
        <v>253.86799999999999</v>
      </c>
      <c r="O75" s="16">
        <f t="shared" si="12"/>
        <v>2250</v>
      </c>
      <c r="P75" s="16">
        <f t="shared" si="13"/>
        <v>77397</v>
      </c>
      <c r="Q75" s="16">
        <f t="shared" si="14"/>
        <v>58690</v>
      </c>
      <c r="R75" s="306">
        <f t="shared" si="15"/>
        <v>273.13600000000002</v>
      </c>
    </row>
    <row r="76" spans="2:18">
      <c r="B76" s="130">
        <v>1360</v>
      </c>
      <c r="C76" s="130">
        <v>35516</v>
      </c>
      <c r="D76" s="130">
        <v>24209</v>
      </c>
      <c r="E76" s="290">
        <v>254.404</v>
      </c>
      <c r="F76" s="130">
        <v>2300</v>
      </c>
      <c r="G76" s="130">
        <v>70634</v>
      </c>
      <c r="H76" s="130">
        <v>51512</v>
      </c>
      <c r="I76" s="290">
        <v>273.89100000000002</v>
      </c>
      <c r="K76" s="16">
        <f t="shared" si="8"/>
        <v>1360</v>
      </c>
      <c r="L76" s="16">
        <f t="shared" si="9"/>
        <v>44198</v>
      </c>
      <c r="M76" s="16">
        <f t="shared" si="10"/>
        <v>32890</v>
      </c>
      <c r="N76" s="306">
        <f t="shared" si="11"/>
        <v>254.404</v>
      </c>
      <c r="O76" s="16">
        <f t="shared" si="12"/>
        <v>2300</v>
      </c>
      <c r="P76" s="16">
        <f t="shared" si="13"/>
        <v>79316</v>
      </c>
      <c r="Q76" s="16">
        <f t="shared" si="14"/>
        <v>60193</v>
      </c>
      <c r="R76" s="306">
        <f t="shared" si="15"/>
        <v>273.89100000000002</v>
      </c>
    </row>
    <row r="77" spans="2:18">
      <c r="B77" s="130">
        <v>1380</v>
      </c>
      <c r="C77" s="130">
        <v>36241</v>
      </c>
      <c r="D77" s="130">
        <v>24768</v>
      </c>
      <c r="E77" s="290">
        <v>254.93199999999999</v>
      </c>
      <c r="F77" s="130">
        <v>2350</v>
      </c>
      <c r="G77" s="130">
        <v>72561</v>
      </c>
      <c r="H77" s="130">
        <v>53023</v>
      </c>
      <c r="I77" s="290">
        <v>274.80900000000003</v>
      </c>
      <c r="K77" s="16">
        <f t="shared" si="8"/>
        <v>1380</v>
      </c>
      <c r="L77" s="16">
        <f t="shared" si="9"/>
        <v>44923</v>
      </c>
      <c r="M77" s="16">
        <f t="shared" si="10"/>
        <v>33449</v>
      </c>
      <c r="N77" s="306">
        <f t="shared" si="11"/>
        <v>254.93199999999999</v>
      </c>
      <c r="O77" s="16">
        <f t="shared" si="12"/>
        <v>2350</v>
      </c>
      <c r="P77" s="16">
        <f t="shared" si="13"/>
        <v>81243</v>
      </c>
      <c r="Q77" s="16">
        <f t="shared" si="14"/>
        <v>61704</v>
      </c>
      <c r="R77" s="306">
        <f t="shared" si="15"/>
        <v>274.80900000000003</v>
      </c>
    </row>
    <row r="78" spans="2:18">
      <c r="B78" s="130"/>
      <c r="C78" s="130"/>
      <c r="D78" s="130"/>
      <c r="E78" s="290"/>
      <c r="F78" s="130"/>
      <c r="G78" s="130"/>
      <c r="H78" s="130"/>
      <c r="I78" s="290"/>
      <c r="K78" s="16"/>
      <c r="L78" s="16"/>
      <c r="M78" s="16"/>
      <c r="N78" s="306"/>
      <c r="O78" s="16"/>
      <c r="P78" s="16"/>
      <c r="Q78" s="16"/>
      <c r="R78" s="306"/>
    </row>
    <row r="79" spans="2:18">
      <c r="B79" s="130">
        <v>1400</v>
      </c>
      <c r="C79" s="130">
        <v>36966</v>
      </c>
      <c r="D79" s="130">
        <v>25326</v>
      </c>
      <c r="E79" s="290">
        <v>255.45400000000001</v>
      </c>
      <c r="F79" s="130">
        <v>2400</v>
      </c>
      <c r="G79" s="130">
        <v>74492</v>
      </c>
      <c r="H79" s="130">
        <v>54538</v>
      </c>
      <c r="I79" s="290">
        <v>275.625</v>
      </c>
      <c r="K79" s="16">
        <f t="shared" si="8"/>
        <v>1400</v>
      </c>
      <c r="L79" s="16">
        <f t="shared" si="9"/>
        <v>45648</v>
      </c>
      <c r="M79" s="16">
        <f t="shared" si="10"/>
        <v>34007</v>
      </c>
      <c r="N79" s="306">
        <f t="shared" si="11"/>
        <v>255.45400000000001</v>
      </c>
      <c r="O79" s="16">
        <f t="shared" si="12"/>
        <v>2400</v>
      </c>
      <c r="P79" s="16">
        <f t="shared" si="13"/>
        <v>83174</v>
      </c>
      <c r="Q79" s="16">
        <f t="shared" si="14"/>
        <v>63219</v>
      </c>
      <c r="R79" s="306">
        <f t="shared" si="15"/>
        <v>275.625</v>
      </c>
    </row>
    <row r="80" spans="2:18">
      <c r="B80" s="130">
        <v>1420</v>
      </c>
      <c r="C80" s="130">
        <v>37692</v>
      </c>
      <c r="D80" s="130">
        <v>25886</v>
      </c>
      <c r="E80" s="290">
        <v>255.96799999999999</v>
      </c>
      <c r="F80" s="130">
        <v>2450</v>
      </c>
      <c r="G80" s="130">
        <v>76430</v>
      </c>
      <c r="H80" s="130">
        <v>56061</v>
      </c>
      <c r="I80" s="290">
        <v>276.42399999999998</v>
      </c>
      <c r="K80" s="16">
        <f t="shared" si="8"/>
        <v>1420</v>
      </c>
      <c r="L80" s="16">
        <f t="shared" si="9"/>
        <v>46374</v>
      </c>
      <c r="M80" s="16">
        <f t="shared" si="10"/>
        <v>34567</v>
      </c>
      <c r="N80" s="306">
        <f t="shared" si="11"/>
        <v>255.96799999999999</v>
      </c>
      <c r="O80" s="16">
        <f t="shared" si="12"/>
        <v>2450</v>
      </c>
      <c r="P80" s="16">
        <f t="shared" si="13"/>
        <v>85112</v>
      </c>
      <c r="Q80" s="16">
        <f t="shared" si="14"/>
        <v>64742</v>
      </c>
      <c r="R80" s="306">
        <f t="shared" si="15"/>
        <v>276.42399999999998</v>
      </c>
    </row>
    <row r="81" spans="2:18">
      <c r="B81" s="130">
        <v>1440</v>
      </c>
      <c r="C81" s="130">
        <v>38420</v>
      </c>
      <c r="D81" s="130">
        <v>26448</v>
      </c>
      <c r="E81" s="290">
        <v>256.47500000000002</v>
      </c>
      <c r="F81" s="130">
        <v>2500</v>
      </c>
      <c r="G81" s="130">
        <v>78375</v>
      </c>
      <c r="H81" s="130">
        <v>57590</v>
      </c>
      <c r="I81" s="290">
        <v>277.20699999999999</v>
      </c>
      <c r="K81" s="16">
        <f t="shared" si="8"/>
        <v>1440</v>
      </c>
      <c r="L81" s="16">
        <f t="shared" si="9"/>
        <v>47102</v>
      </c>
      <c r="M81" s="16">
        <f t="shared" si="10"/>
        <v>35129</v>
      </c>
      <c r="N81" s="306">
        <f t="shared" si="11"/>
        <v>256.47500000000002</v>
      </c>
      <c r="O81" s="16">
        <f t="shared" si="12"/>
        <v>2500</v>
      </c>
      <c r="P81" s="16">
        <f t="shared" si="13"/>
        <v>87057</v>
      </c>
      <c r="Q81" s="16">
        <f t="shared" si="14"/>
        <v>66271</v>
      </c>
      <c r="R81" s="306">
        <f t="shared" si="15"/>
        <v>277.20699999999999</v>
      </c>
    </row>
    <row r="82" spans="2:18">
      <c r="B82" s="130">
        <v>1460</v>
      </c>
      <c r="C82" s="130">
        <v>39149</v>
      </c>
      <c r="D82" s="130">
        <v>27011</v>
      </c>
      <c r="E82" s="290">
        <v>256.97800000000001</v>
      </c>
      <c r="F82" s="130">
        <v>2550</v>
      </c>
      <c r="G82" s="130">
        <v>80322</v>
      </c>
      <c r="H82" s="130">
        <v>59121</v>
      </c>
      <c r="I82" s="290">
        <v>277.97899999999998</v>
      </c>
      <c r="K82" s="16">
        <f t="shared" si="8"/>
        <v>1460</v>
      </c>
      <c r="L82" s="16">
        <f t="shared" si="9"/>
        <v>47831</v>
      </c>
      <c r="M82" s="16">
        <f t="shared" si="10"/>
        <v>35692</v>
      </c>
      <c r="N82" s="306">
        <f t="shared" si="11"/>
        <v>256.97800000000001</v>
      </c>
      <c r="O82" s="16">
        <f t="shared" si="12"/>
        <v>2550</v>
      </c>
      <c r="P82" s="16">
        <f t="shared" si="13"/>
        <v>89004</v>
      </c>
      <c r="Q82" s="16">
        <f t="shared" si="14"/>
        <v>67802</v>
      </c>
      <c r="R82" s="306">
        <f t="shared" si="15"/>
        <v>277.97899999999998</v>
      </c>
    </row>
    <row r="83" spans="2:18">
      <c r="B83" s="130">
        <v>1480</v>
      </c>
      <c r="C83" s="130">
        <v>39879</v>
      </c>
      <c r="D83" s="130">
        <v>27574</v>
      </c>
      <c r="E83" s="290">
        <v>257.47399999999999</v>
      </c>
      <c r="F83" s="130">
        <v>2600</v>
      </c>
      <c r="G83" s="130">
        <v>82274</v>
      </c>
      <c r="H83" s="130">
        <v>60658</v>
      </c>
      <c r="I83" s="290">
        <v>278.738</v>
      </c>
      <c r="K83" s="16">
        <f t="shared" si="8"/>
        <v>1480</v>
      </c>
      <c r="L83" s="16">
        <f t="shared" si="9"/>
        <v>48561</v>
      </c>
      <c r="M83" s="16">
        <f t="shared" si="10"/>
        <v>36255</v>
      </c>
      <c r="N83" s="306">
        <f t="shared" si="11"/>
        <v>257.47399999999999</v>
      </c>
      <c r="O83" s="16">
        <f t="shared" si="12"/>
        <v>2600</v>
      </c>
      <c r="P83" s="16">
        <f t="shared" si="13"/>
        <v>90956</v>
      </c>
      <c r="Q83" s="16">
        <f t="shared" si="14"/>
        <v>69339</v>
      </c>
      <c r="R83" s="306">
        <f t="shared" si="15"/>
        <v>278.738</v>
      </c>
    </row>
    <row r="84" spans="2:18">
      <c r="B84" s="130"/>
      <c r="C84" s="130"/>
      <c r="D84" s="130"/>
      <c r="E84" s="290"/>
      <c r="F84" s="130"/>
      <c r="G84" s="130"/>
      <c r="H84" s="130"/>
      <c r="I84" s="290"/>
      <c r="K84" s="16"/>
      <c r="L84" s="16"/>
      <c r="M84" s="16"/>
      <c r="N84" s="306"/>
      <c r="O84" s="16"/>
      <c r="P84" s="16"/>
      <c r="Q84" s="16"/>
      <c r="R84" s="306"/>
    </row>
    <row r="85" spans="2:18">
      <c r="B85" s="130">
        <v>1500</v>
      </c>
      <c r="C85" s="130">
        <v>40610</v>
      </c>
      <c r="D85" s="130">
        <v>28139</v>
      </c>
      <c r="E85" s="290">
        <v>257.96499999999997</v>
      </c>
      <c r="F85" s="130">
        <v>2650</v>
      </c>
      <c r="G85" s="130">
        <v>84234</v>
      </c>
      <c r="H85" s="130">
        <v>62202</v>
      </c>
      <c r="I85" s="290">
        <v>279.48500000000001</v>
      </c>
      <c r="K85" s="16">
        <f t="shared" si="8"/>
        <v>1500</v>
      </c>
      <c r="L85" s="16">
        <f t="shared" si="9"/>
        <v>49292</v>
      </c>
      <c r="M85" s="16">
        <f t="shared" si="10"/>
        <v>36820</v>
      </c>
      <c r="N85" s="306">
        <f t="shared" si="11"/>
        <v>257.96499999999997</v>
      </c>
      <c r="O85" s="16">
        <f t="shared" si="12"/>
        <v>2650</v>
      </c>
      <c r="P85" s="16">
        <f t="shared" si="13"/>
        <v>92916</v>
      </c>
      <c r="Q85" s="16">
        <f t="shared" si="14"/>
        <v>70883</v>
      </c>
      <c r="R85" s="306">
        <f t="shared" si="15"/>
        <v>279.48500000000001</v>
      </c>
    </row>
    <row r="86" spans="2:18">
      <c r="B86" s="130">
        <v>1520</v>
      </c>
      <c r="C86" s="130">
        <v>41342</v>
      </c>
      <c r="D86" s="130">
        <v>28705</v>
      </c>
      <c r="E86" s="290">
        <v>258.45</v>
      </c>
      <c r="F86" s="130">
        <v>2700</v>
      </c>
      <c r="G86" s="130">
        <v>86199</v>
      </c>
      <c r="H86" s="130">
        <v>63751</v>
      </c>
      <c r="I86" s="290">
        <v>280.21899999999999</v>
      </c>
      <c r="K86" s="16">
        <f t="shared" si="8"/>
        <v>1520</v>
      </c>
      <c r="L86" s="16">
        <f t="shared" si="9"/>
        <v>50024</v>
      </c>
      <c r="M86" s="16">
        <f t="shared" si="10"/>
        <v>37386</v>
      </c>
      <c r="N86" s="306">
        <f t="shared" si="11"/>
        <v>258.45</v>
      </c>
      <c r="O86" s="16">
        <f t="shared" si="12"/>
        <v>2700</v>
      </c>
      <c r="P86" s="16">
        <f t="shared" si="13"/>
        <v>94881</v>
      </c>
      <c r="Q86" s="16">
        <f t="shared" si="14"/>
        <v>72432</v>
      </c>
      <c r="R86" s="306">
        <f t="shared" si="15"/>
        <v>280.21899999999999</v>
      </c>
    </row>
    <row r="87" spans="2:18">
      <c r="B87" s="130">
        <v>1540</v>
      </c>
      <c r="C87" s="130">
        <v>42074</v>
      </c>
      <c r="D87" s="130">
        <v>29270</v>
      </c>
      <c r="E87" s="290">
        <v>258.928</v>
      </c>
      <c r="F87" s="130">
        <v>2750</v>
      </c>
      <c r="G87" s="130">
        <v>88170</v>
      </c>
      <c r="H87" s="130">
        <v>65307</v>
      </c>
      <c r="I87" s="290">
        <v>280.94200000000001</v>
      </c>
      <c r="K87" s="16">
        <f t="shared" si="8"/>
        <v>1540</v>
      </c>
      <c r="L87" s="16">
        <f t="shared" si="9"/>
        <v>50756</v>
      </c>
      <c r="M87" s="16">
        <f t="shared" si="10"/>
        <v>37951</v>
      </c>
      <c r="N87" s="306">
        <f t="shared" si="11"/>
        <v>258.928</v>
      </c>
      <c r="O87" s="16">
        <f t="shared" si="12"/>
        <v>2750</v>
      </c>
      <c r="P87" s="16">
        <f t="shared" si="13"/>
        <v>96852</v>
      </c>
      <c r="Q87" s="16">
        <f t="shared" si="14"/>
        <v>73988</v>
      </c>
      <c r="R87" s="306">
        <f t="shared" si="15"/>
        <v>280.94200000000001</v>
      </c>
    </row>
    <row r="88" spans="2:18">
      <c r="B88" s="130">
        <v>1560</v>
      </c>
      <c r="C88" s="130">
        <v>42808</v>
      </c>
      <c r="D88" s="130">
        <v>29838</v>
      </c>
      <c r="E88" s="290">
        <v>259.40199999999999</v>
      </c>
      <c r="F88" s="130">
        <v>2800</v>
      </c>
      <c r="G88" s="130">
        <v>90144</v>
      </c>
      <c r="H88" s="130">
        <v>66865</v>
      </c>
      <c r="I88" s="290">
        <v>281.654</v>
      </c>
      <c r="K88" s="16">
        <f t="shared" si="8"/>
        <v>1560</v>
      </c>
      <c r="L88" s="16">
        <f t="shared" si="9"/>
        <v>51490</v>
      </c>
      <c r="M88" s="16">
        <f t="shared" si="10"/>
        <v>38519</v>
      </c>
      <c r="N88" s="306">
        <f t="shared" si="11"/>
        <v>259.40199999999999</v>
      </c>
      <c r="O88" s="16">
        <f t="shared" si="12"/>
        <v>2800</v>
      </c>
      <c r="P88" s="16">
        <f t="shared" si="13"/>
        <v>98826</v>
      </c>
      <c r="Q88" s="16">
        <f t="shared" si="14"/>
        <v>75546</v>
      </c>
      <c r="R88" s="306">
        <f t="shared" si="15"/>
        <v>281.654</v>
      </c>
    </row>
    <row r="89" spans="2:18">
      <c r="B89" s="130">
        <v>1580</v>
      </c>
      <c r="C89" s="130">
        <v>43542</v>
      </c>
      <c r="D89" s="130">
        <v>30406</v>
      </c>
      <c r="E89" s="290">
        <v>259.87</v>
      </c>
      <c r="F89" s="130">
        <v>2850</v>
      </c>
      <c r="G89" s="130">
        <v>92126</v>
      </c>
      <c r="H89" s="130">
        <v>68431</v>
      </c>
      <c r="I89" s="290">
        <v>282.35700000000003</v>
      </c>
      <c r="K89" s="16">
        <f t="shared" si="8"/>
        <v>1580</v>
      </c>
      <c r="L89" s="16">
        <f t="shared" si="9"/>
        <v>52224</v>
      </c>
      <c r="M89" s="16">
        <f t="shared" si="10"/>
        <v>39087</v>
      </c>
      <c r="N89" s="306">
        <f t="shared" si="11"/>
        <v>259.87</v>
      </c>
      <c r="O89" s="16">
        <f t="shared" si="12"/>
        <v>2850</v>
      </c>
      <c r="P89" s="16">
        <f t="shared" si="13"/>
        <v>100808</v>
      </c>
      <c r="Q89" s="16">
        <f t="shared" si="14"/>
        <v>77112</v>
      </c>
      <c r="R89" s="306">
        <f t="shared" si="15"/>
        <v>282.35700000000003</v>
      </c>
    </row>
    <row r="90" spans="2:18">
      <c r="B90" s="130"/>
      <c r="C90" s="130"/>
      <c r="D90" s="130"/>
      <c r="E90" s="290"/>
      <c r="F90" s="130"/>
      <c r="G90" s="130"/>
      <c r="H90" s="130"/>
      <c r="I90" s="290"/>
      <c r="K90" s="16"/>
      <c r="L90" s="16"/>
      <c r="M90" s="16"/>
      <c r="N90" s="306"/>
      <c r="O90" s="16"/>
      <c r="P90" s="16"/>
      <c r="Q90" s="16"/>
      <c r="R90" s="306"/>
    </row>
    <row r="91" spans="2:18">
      <c r="B91" s="130">
        <v>1600</v>
      </c>
      <c r="C91" s="130">
        <v>44279</v>
      </c>
      <c r="D91" s="130">
        <v>30977</v>
      </c>
      <c r="E91" s="290">
        <v>260.33300000000003</v>
      </c>
      <c r="F91" s="130">
        <v>2900</v>
      </c>
      <c r="G91" s="130">
        <v>94111</v>
      </c>
      <c r="H91" s="130">
        <v>70000</v>
      </c>
      <c r="I91" s="290">
        <v>283.048</v>
      </c>
      <c r="K91" s="16">
        <f t="shared" si="8"/>
        <v>1600</v>
      </c>
      <c r="L91" s="16">
        <f t="shared" si="9"/>
        <v>52961</v>
      </c>
      <c r="M91" s="16">
        <f t="shared" si="10"/>
        <v>39658</v>
      </c>
      <c r="N91" s="306">
        <f t="shared" si="11"/>
        <v>260.33300000000003</v>
      </c>
      <c r="O91" s="16">
        <f t="shared" si="12"/>
        <v>2900</v>
      </c>
      <c r="P91" s="16">
        <f t="shared" si="13"/>
        <v>102793</v>
      </c>
      <c r="Q91" s="16">
        <f t="shared" si="14"/>
        <v>78681</v>
      </c>
      <c r="R91" s="306">
        <f t="shared" si="15"/>
        <v>283.048</v>
      </c>
    </row>
    <row r="92" spans="2:18">
      <c r="B92" s="130">
        <v>1620</v>
      </c>
      <c r="C92" s="130">
        <v>45014</v>
      </c>
      <c r="D92" s="130">
        <v>31545</v>
      </c>
      <c r="E92" s="290">
        <v>260.791</v>
      </c>
      <c r="F92" s="130">
        <v>2950</v>
      </c>
      <c r="G92" s="130">
        <v>96103</v>
      </c>
      <c r="H92" s="130">
        <v>71577</v>
      </c>
      <c r="I92" s="290">
        <v>283.72800000000001</v>
      </c>
      <c r="K92" s="16">
        <f t="shared" si="8"/>
        <v>1620</v>
      </c>
      <c r="L92" s="16">
        <f t="shared" si="9"/>
        <v>53696</v>
      </c>
      <c r="M92" s="16">
        <f t="shared" si="10"/>
        <v>40226</v>
      </c>
      <c r="N92" s="306">
        <f t="shared" si="11"/>
        <v>260.791</v>
      </c>
      <c r="O92" s="16">
        <f t="shared" si="12"/>
        <v>2950</v>
      </c>
      <c r="P92" s="16">
        <f t="shared" si="13"/>
        <v>104785</v>
      </c>
      <c r="Q92" s="16">
        <f t="shared" si="14"/>
        <v>80258</v>
      </c>
      <c r="R92" s="306">
        <f t="shared" si="15"/>
        <v>283.72800000000001</v>
      </c>
    </row>
    <row r="93" spans="2:18">
      <c r="B93" s="130">
        <v>1640</v>
      </c>
      <c r="C93" s="130">
        <v>45752</v>
      </c>
      <c r="D93" s="130">
        <v>32117</v>
      </c>
      <c r="E93" s="290">
        <v>261.24200000000002</v>
      </c>
      <c r="F93" s="130">
        <v>3000</v>
      </c>
      <c r="G93" s="130">
        <v>98098</v>
      </c>
      <c r="H93" s="130">
        <v>73156</v>
      </c>
      <c r="I93" s="290">
        <v>284.399</v>
      </c>
      <c r="K93" s="16">
        <f t="shared" si="8"/>
        <v>1640</v>
      </c>
      <c r="L93" s="16">
        <f t="shared" si="9"/>
        <v>54434</v>
      </c>
      <c r="M93" s="16">
        <f t="shared" si="10"/>
        <v>40798</v>
      </c>
      <c r="N93" s="306">
        <f t="shared" si="11"/>
        <v>261.24200000000002</v>
      </c>
      <c r="O93" s="16">
        <f t="shared" si="12"/>
        <v>3000</v>
      </c>
      <c r="P93" s="16">
        <f t="shared" si="13"/>
        <v>106780</v>
      </c>
      <c r="Q93" s="16">
        <f t="shared" si="14"/>
        <v>81837</v>
      </c>
      <c r="R93" s="306">
        <f t="shared" si="15"/>
        <v>284.399</v>
      </c>
    </row>
    <row r="94" spans="2:18">
      <c r="B94" s="130">
        <v>1660</v>
      </c>
      <c r="C94" s="130">
        <v>46490</v>
      </c>
      <c r="D94" s="130">
        <v>32689</v>
      </c>
      <c r="E94" s="290">
        <v>261.69</v>
      </c>
      <c r="F94" s="130">
        <v>3050</v>
      </c>
      <c r="G94" s="130">
        <v>100096</v>
      </c>
      <c r="H94" s="130">
        <v>74738</v>
      </c>
      <c r="I94" s="290">
        <v>285.06</v>
      </c>
      <c r="K94" s="16">
        <f t="shared" si="8"/>
        <v>1660</v>
      </c>
      <c r="L94" s="16">
        <f t="shared" si="9"/>
        <v>55172</v>
      </c>
      <c r="M94" s="16">
        <f t="shared" si="10"/>
        <v>41370</v>
      </c>
      <c r="N94" s="306">
        <f t="shared" si="11"/>
        <v>261.69</v>
      </c>
      <c r="O94" s="16">
        <f t="shared" si="12"/>
        <v>3050</v>
      </c>
      <c r="P94" s="16">
        <f t="shared" si="13"/>
        <v>108778</v>
      </c>
      <c r="Q94" s="16">
        <f t="shared" si="14"/>
        <v>83419</v>
      </c>
      <c r="R94" s="306">
        <f t="shared" si="15"/>
        <v>285.06</v>
      </c>
    </row>
    <row r="95" spans="2:18">
      <c r="B95" s="130">
        <v>1680</v>
      </c>
      <c r="C95" s="130">
        <v>47230</v>
      </c>
      <c r="D95" s="130">
        <v>33262</v>
      </c>
      <c r="E95" s="290">
        <v>262.13200000000001</v>
      </c>
      <c r="F95" s="130">
        <v>3100</v>
      </c>
      <c r="G95" s="130">
        <v>102102</v>
      </c>
      <c r="H95" s="130">
        <v>76329</v>
      </c>
      <c r="I95" s="290">
        <v>285.71300000000002</v>
      </c>
      <c r="K95" s="16">
        <f t="shared" si="8"/>
        <v>1680</v>
      </c>
      <c r="L95" s="16">
        <f t="shared" si="9"/>
        <v>55912</v>
      </c>
      <c r="M95" s="16">
        <f t="shared" si="10"/>
        <v>41943</v>
      </c>
      <c r="N95" s="306">
        <f t="shared" si="11"/>
        <v>262.13200000000001</v>
      </c>
      <c r="O95" s="16">
        <f t="shared" si="12"/>
        <v>3100</v>
      </c>
      <c r="P95" s="16">
        <f t="shared" si="13"/>
        <v>110784</v>
      </c>
      <c r="Q95" s="16">
        <f t="shared" si="14"/>
        <v>85010</v>
      </c>
      <c r="R95" s="306">
        <f t="shared" si="15"/>
        <v>285.71300000000002</v>
      </c>
    </row>
    <row r="96" spans="2:18">
      <c r="B96" s="130"/>
      <c r="C96" s="130"/>
      <c r="D96" s="130"/>
      <c r="E96" s="290"/>
      <c r="F96" s="130"/>
      <c r="G96" s="130"/>
      <c r="H96" s="130"/>
      <c r="I96" s="290"/>
      <c r="K96" s="16"/>
      <c r="L96" s="16"/>
      <c r="M96" s="16"/>
      <c r="N96" s="306"/>
      <c r="O96" s="16"/>
      <c r="P96" s="16"/>
      <c r="Q96" s="16"/>
      <c r="R96" s="306"/>
    </row>
    <row r="97" spans="2:18">
      <c r="B97" s="130">
        <v>1700</v>
      </c>
      <c r="C97" s="130">
        <v>47970</v>
      </c>
      <c r="D97" s="130">
        <v>33836</v>
      </c>
      <c r="E97" s="290">
        <v>262.57100000000003</v>
      </c>
      <c r="F97" s="130">
        <v>3150</v>
      </c>
      <c r="G97" s="130">
        <v>104113</v>
      </c>
      <c r="H97" s="130">
        <v>77924</v>
      </c>
      <c r="I97" s="290">
        <v>286.35500000000002</v>
      </c>
      <c r="K97" s="16">
        <f t="shared" si="8"/>
        <v>1700</v>
      </c>
      <c r="L97" s="16">
        <f t="shared" si="9"/>
        <v>56652</v>
      </c>
      <c r="M97" s="16">
        <f t="shared" si="10"/>
        <v>42517</v>
      </c>
      <c r="N97" s="306">
        <f t="shared" si="11"/>
        <v>262.57100000000003</v>
      </c>
      <c r="O97" s="16">
        <f t="shared" si="12"/>
        <v>3150</v>
      </c>
      <c r="P97" s="16">
        <f t="shared" si="13"/>
        <v>112795</v>
      </c>
      <c r="Q97" s="16">
        <f t="shared" si="14"/>
        <v>86605</v>
      </c>
      <c r="R97" s="306">
        <f t="shared" si="15"/>
        <v>286.35500000000002</v>
      </c>
    </row>
    <row r="98" spans="2:18">
      <c r="B98" s="130">
        <v>1720</v>
      </c>
      <c r="C98" s="130">
        <v>48712</v>
      </c>
      <c r="D98" s="130">
        <v>34412</v>
      </c>
      <c r="E98" s="290">
        <v>263.005</v>
      </c>
      <c r="F98" s="130">
        <v>3200</v>
      </c>
      <c r="G98" s="130">
        <v>106127</v>
      </c>
      <c r="H98" s="130">
        <v>79522</v>
      </c>
      <c r="I98" s="290">
        <v>286.98899999999998</v>
      </c>
      <c r="K98" s="16">
        <f t="shared" si="8"/>
        <v>1720</v>
      </c>
      <c r="L98" s="16">
        <f t="shared" si="9"/>
        <v>57394</v>
      </c>
      <c r="M98" s="16">
        <f t="shared" si="10"/>
        <v>43093</v>
      </c>
      <c r="N98" s="306">
        <f t="shared" si="11"/>
        <v>263.005</v>
      </c>
      <c r="O98" s="16">
        <f t="shared" si="12"/>
        <v>3200</v>
      </c>
      <c r="P98" s="16">
        <f t="shared" si="13"/>
        <v>114809</v>
      </c>
      <c r="Q98" s="16">
        <f t="shared" si="14"/>
        <v>88203</v>
      </c>
      <c r="R98" s="306">
        <f t="shared" si="15"/>
        <v>286.98899999999998</v>
      </c>
    </row>
    <row r="99" spans="2:18">
      <c r="B99" s="130">
        <v>1740</v>
      </c>
      <c r="C99" s="130">
        <v>49454</v>
      </c>
      <c r="D99" s="130">
        <v>34988</v>
      </c>
      <c r="E99" s="290">
        <v>263.435</v>
      </c>
      <c r="F99" s="130">
        <v>3250</v>
      </c>
      <c r="G99" s="130">
        <v>108145</v>
      </c>
      <c r="H99" s="130">
        <v>81125</v>
      </c>
      <c r="I99" s="290">
        <v>287.61399999999998</v>
      </c>
      <c r="K99" s="16">
        <f t="shared" si="8"/>
        <v>1740</v>
      </c>
      <c r="L99" s="16">
        <f t="shared" si="9"/>
        <v>58136</v>
      </c>
      <c r="M99" s="16">
        <f t="shared" si="10"/>
        <v>43669</v>
      </c>
      <c r="N99" s="306">
        <f t="shared" si="11"/>
        <v>263.435</v>
      </c>
      <c r="O99" s="16">
        <f t="shared" si="12"/>
        <v>3250</v>
      </c>
      <c r="P99" s="16">
        <f t="shared" si="13"/>
        <v>116827</v>
      </c>
      <c r="Q99" s="16">
        <f t="shared" si="14"/>
        <v>89806</v>
      </c>
      <c r="R99" s="306">
        <f t="shared" si="15"/>
        <v>287.61399999999998</v>
      </c>
    </row>
    <row r="100" spans="2:18">
      <c r="I100" s="326"/>
    </row>
    <row r="101" spans="2:18">
      <c r="I101" s="326"/>
    </row>
    <row r="102" spans="2:18">
      <c r="I102" s="326"/>
    </row>
    <row r="103" spans="2:18">
      <c r="I103" s="326"/>
    </row>
    <row r="104" spans="2:18">
      <c r="I104" s="326"/>
    </row>
    <row r="105" spans="2:18">
      <c r="I105" s="326"/>
    </row>
    <row r="106" spans="2:18">
      <c r="I106" s="326"/>
    </row>
    <row r="107" spans="2:18">
      <c r="I107" s="326"/>
    </row>
    <row r="108" spans="2:18">
      <c r="I108" s="326"/>
    </row>
    <row r="109" spans="2:18">
      <c r="I109" s="326"/>
    </row>
    <row r="110" spans="2:18">
      <c r="I110" s="326"/>
    </row>
    <row r="111" spans="2:18">
      <c r="I111" s="326"/>
    </row>
    <row r="112" spans="2:18">
      <c r="I112" s="326"/>
    </row>
    <row r="113" spans="9:9">
      <c r="I113" s="326"/>
    </row>
    <row r="114" spans="9:9">
      <c r="I114" s="326"/>
    </row>
    <row r="115" spans="9:9">
      <c r="I115" s="326"/>
    </row>
    <row r="116" spans="9:9">
      <c r="I116" s="326"/>
    </row>
    <row r="117" spans="9:9">
      <c r="I117" s="326"/>
    </row>
    <row r="118" spans="9:9">
      <c r="I118" s="326"/>
    </row>
    <row r="119" spans="9:9">
      <c r="I119" s="326"/>
    </row>
    <row r="120" spans="9:9">
      <c r="I120" s="326"/>
    </row>
    <row r="121" spans="9:9">
      <c r="I121" s="326"/>
    </row>
    <row r="122" spans="9:9">
      <c r="I122" s="326"/>
    </row>
    <row r="123" spans="9:9">
      <c r="I123" s="326"/>
    </row>
    <row r="124" spans="9:9">
      <c r="I124" s="326"/>
    </row>
    <row r="125" spans="9:9">
      <c r="I125" s="326"/>
    </row>
    <row r="126" spans="9:9">
      <c r="I126" s="326"/>
    </row>
    <row r="127" spans="9:9">
      <c r="I127" s="326"/>
    </row>
    <row r="128" spans="9:9">
      <c r="I128" s="326"/>
    </row>
    <row r="129" spans="9:9">
      <c r="I129" s="326"/>
    </row>
    <row r="130" spans="9:9">
      <c r="I130" s="326"/>
    </row>
    <row r="131" spans="9:9">
      <c r="I131" s="326"/>
    </row>
    <row r="132" spans="9:9">
      <c r="I132" s="326"/>
    </row>
    <row r="133" spans="9:9">
      <c r="I133" s="326"/>
    </row>
    <row r="134" spans="9:9">
      <c r="I134" s="326"/>
    </row>
    <row r="135" spans="9:9">
      <c r="I135" s="326"/>
    </row>
    <row r="136" spans="9:9">
      <c r="I136" s="326"/>
    </row>
    <row r="137" spans="9:9">
      <c r="I137" s="326"/>
    </row>
    <row r="138" spans="9:9">
      <c r="I138" s="326"/>
    </row>
    <row r="139" spans="9:9">
      <c r="I139" s="326"/>
    </row>
    <row r="140" spans="9:9">
      <c r="I140" s="326"/>
    </row>
    <row r="141" spans="9:9">
      <c r="I141" s="326"/>
    </row>
    <row r="142" spans="9:9">
      <c r="I142" s="326"/>
    </row>
    <row r="143" spans="9:9">
      <c r="I143" s="326"/>
    </row>
    <row r="144" spans="9:9">
      <c r="I144" s="326"/>
    </row>
    <row r="145" spans="9:9">
      <c r="I145" s="326"/>
    </row>
    <row r="146" spans="9:9">
      <c r="I146" s="326"/>
    </row>
    <row r="147" spans="9:9">
      <c r="I147" s="326"/>
    </row>
    <row r="148" spans="9:9">
      <c r="I148" s="326"/>
    </row>
    <row r="149" spans="9:9">
      <c r="I149" s="326"/>
    </row>
    <row r="150" spans="9:9">
      <c r="I150" s="326"/>
    </row>
    <row r="151" spans="9:9">
      <c r="I151" s="326"/>
    </row>
    <row r="152" spans="9:9">
      <c r="I152" s="326"/>
    </row>
    <row r="153" spans="9:9">
      <c r="I153" s="326"/>
    </row>
    <row r="154" spans="9:9">
      <c r="I154" s="326"/>
    </row>
    <row r="155" spans="9:9">
      <c r="I155" s="326"/>
    </row>
    <row r="156" spans="9:9">
      <c r="I156" s="326"/>
    </row>
    <row r="157" spans="9:9">
      <c r="I157" s="326"/>
    </row>
    <row r="158" spans="9:9">
      <c r="I158" s="326"/>
    </row>
    <row r="159" spans="9:9">
      <c r="I159" s="326"/>
    </row>
    <row r="160" spans="9:9">
      <c r="I160" s="326"/>
    </row>
    <row r="161" spans="9:9">
      <c r="I161" s="326"/>
    </row>
    <row r="162" spans="9:9">
      <c r="I162" s="326"/>
    </row>
    <row r="163" spans="9:9">
      <c r="I163" s="326"/>
    </row>
    <row r="164" spans="9:9">
      <c r="I164" s="326"/>
    </row>
    <row r="165" spans="9:9">
      <c r="I165" s="326"/>
    </row>
    <row r="166" spans="9:9">
      <c r="I166" s="326"/>
    </row>
    <row r="167" spans="9:9">
      <c r="I167" s="326"/>
    </row>
    <row r="168" spans="9:9">
      <c r="I168" s="326"/>
    </row>
    <row r="169" spans="9:9">
      <c r="I169" s="326"/>
    </row>
    <row r="170" spans="9:9">
      <c r="I170" s="326"/>
    </row>
    <row r="171" spans="9:9">
      <c r="I171" s="326"/>
    </row>
    <row r="172" spans="9:9">
      <c r="I172" s="326"/>
    </row>
    <row r="173" spans="9:9">
      <c r="I173" s="326"/>
    </row>
    <row r="174" spans="9:9">
      <c r="I174" s="326"/>
    </row>
    <row r="175" spans="9:9">
      <c r="I175" s="326"/>
    </row>
    <row r="176" spans="9:9">
      <c r="I176" s="326"/>
    </row>
    <row r="177" spans="9:9">
      <c r="I177" s="326"/>
    </row>
    <row r="178" spans="9:9">
      <c r="I178" s="326"/>
    </row>
    <row r="179" spans="9:9">
      <c r="I179" s="326"/>
    </row>
    <row r="180" spans="9:9">
      <c r="I180" s="326"/>
    </row>
    <row r="181" spans="9:9">
      <c r="I181" s="326"/>
    </row>
    <row r="182" spans="9:9">
      <c r="I182" s="326"/>
    </row>
    <row r="183" spans="9:9">
      <c r="I183" s="326"/>
    </row>
    <row r="184" spans="9:9">
      <c r="I184" s="326"/>
    </row>
    <row r="185" spans="9:9">
      <c r="I185" s="326"/>
    </row>
    <row r="186" spans="9:9">
      <c r="I186" s="326"/>
    </row>
  </sheetData>
  <mergeCells count="4">
    <mergeCell ref="B4:E4"/>
    <mergeCell ref="F4:I4"/>
    <mergeCell ref="K4:N4"/>
    <mergeCell ref="O4:R4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4.xml><?xml version="1.0" encoding="utf-8"?>
<worksheet xmlns="http://schemas.openxmlformats.org/spreadsheetml/2006/main" xmlns:r="http://schemas.openxmlformats.org/officeDocument/2006/relationships">
  <dimension ref="A1:R101"/>
  <sheetViews>
    <sheetView workbookViewId="0">
      <selection activeCell="K57" sqref="K57:L101"/>
    </sheetView>
  </sheetViews>
  <sheetFormatPr defaultColWidth="8.85546875" defaultRowHeight="15"/>
  <cols>
    <col min="5" max="5" width="12.85546875" bestFit="1" customWidth="1"/>
    <col min="9" max="9" width="12.85546875" style="326" bestFit="1" customWidth="1"/>
    <col min="14" max="14" width="12.85546875" bestFit="1" customWidth="1"/>
    <col min="18" max="18" width="12.85546875" bestFit="1" customWidth="1"/>
  </cols>
  <sheetData>
    <row r="1" spans="1:18">
      <c r="A1" t="s">
        <v>0</v>
      </c>
      <c r="K1" s="330" t="s">
        <v>330</v>
      </c>
      <c r="R1" s="326"/>
    </row>
    <row r="2" spans="1:18">
      <c r="A2" t="s">
        <v>82</v>
      </c>
      <c r="B2" s="128" t="s">
        <v>332</v>
      </c>
      <c r="K2" s="128" t="s">
        <v>332</v>
      </c>
      <c r="R2" s="326"/>
    </row>
    <row r="3" spans="1:18">
      <c r="R3" s="326"/>
    </row>
    <row r="4" spans="1:18" ht="18.75">
      <c r="A4" t="s">
        <v>82</v>
      </c>
      <c r="B4" s="374" t="s">
        <v>328</v>
      </c>
      <c r="C4" s="374"/>
      <c r="D4" s="374"/>
      <c r="E4" s="374"/>
      <c r="F4" s="374" t="s">
        <v>333</v>
      </c>
      <c r="G4" s="374"/>
      <c r="H4" s="374"/>
      <c r="I4" s="374"/>
      <c r="K4" s="374" t="s">
        <v>328</v>
      </c>
      <c r="L4" s="374"/>
      <c r="M4" s="374"/>
      <c r="N4" s="374"/>
      <c r="O4" s="374" t="s">
        <v>333</v>
      </c>
      <c r="P4" s="374"/>
      <c r="Q4" s="374"/>
      <c r="R4" s="374"/>
    </row>
    <row r="5" spans="1:18" ht="17.25">
      <c r="B5" s="318" t="s">
        <v>325</v>
      </c>
      <c r="C5" s="318" t="s">
        <v>36</v>
      </c>
      <c r="D5" s="318" t="s">
        <v>35</v>
      </c>
      <c r="E5" s="332" t="s">
        <v>326</v>
      </c>
      <c r="F5" s="318" t="s">
        <v>325</v>
      </c>
      <c r="G5" s="318" t="s">
        <v>36</v>
      </c>
      <c r="H5" s="318" t="s">
        <v>35</v>
      </c>
      <c r="I5" s="318" t="s">
        <v>326</v>
      </c>
      <c r="K5" s="318" t="s">
        <v>325</v>
      </c>
      <c r="L5" s="318" t="s">
        <v>36</v>
      </c>
      <c r="M5" s="318" t="s">
        <v>35</v>
      </c>
      <c r="N5" s="332" t="s">
        <v>326</v>
      </c>
      <c r="O5" s="318" t="s">
        <v>325</v>
      </c>
      <c r="P5" s="318" t="s">
        <v>36</v>
      </c>
      <c r="Q5" s="318" t="s">
        <v>35</v>
      </c>
      <c r="R5" s="318" t="s">
        <v>326</v>
      </c>
    </row>
    <row r="6" spans="1:18">
      <c r="A6" t="s">
        <v>0</v>
      </c>
      <c r="B6" s="318" t="s">
        <v>303</v>
      </c>
      <c r="C6" s="318" t="s">
        <v>323</v>
      </c>
      <c r="D6" s="318" t="s">
        <v>323</v>
      </c>
      <c r="E6" s="332" t="s">
        <v>324</v>
      </c>
      <c r="F6" s="318" t="s">
        <v>303</v>
      </c>
      <c r="G6" s="318" t="s">
        <v>323</v>
      </c>
      <c r="H6" s="318" t="s">
        <v>323</v>
      </c>
      <c r="I6" s="318" t="s">
        <v>324</v>
      </c>
      <c r="K6" s="318" t="s">
        <v>303</v>
      </c>
      <c r="L6" s="318" t="s">
        <v>323</v>
      </c>
      <c r="M6" s="318" t="s">
        <v>323</v>
      </c>
      <c r="N6" s="332" t="s">
        <v>324</v>
      </c>
      <c r="O6" s="318" t="s">
        <v>303</v>
      </c>
      <c r="P6" s="318" t="s">
        <v>323</v>
      </c>
      <c r="Q6" s="318" t="s">
        <v>323</v>
      </c>
      <c r="R6" s="318" t="s">
        <v>324</v>
      </c>
    </row>
    <row r="7" spans="1:18">
      <c r="A7" t="s">
        <v>0</v>
      </c>
      <c r="B7" s="16">
        <v>0</v>
      </c>
      <c r="C7" s="16">
        <v>-9364</v>
      </c>
      <c r="D7" s="16">
        <v>-9364</v>
      </c>
      <c r="E7" s="306">
        <v>0</v>
      </c>
      <c r="F7" s="16">
        <v>600</v>
      </c>
      <c r="G7" s="16">
        <v>12916</v>
      </c>
      <c r="H7" s="16">
        <v>7928</v>
      </c>
      <c r="I7" s="306">
        <v>243.29900000000001</v>
      </c>
      <c r="K7" s="16">
        <f>B7</f>
        <v>0</v>
      </c>
      <c r="L7" s="16">
        <f>C7+9364</f>
        <v>0</v>
      </c>
      <c r="M7" s="16">
        <f>D7+6885+2479</f>
        <v>0</v>
      </c>
      <c r="N7" s="306">
        <f>E7</f>
        <v>0</v>
      </c>
      <c r="O7" s="16">
        <f>F7</f>
        <v>600</v>
      </c>
      <c r="P7" s="16">
        <f>G7+9364</f>
        <v>22280</v>
      </c>
      <c r="Q7" s="16">
        <f>H7+6885+2479</f>
        <v>17292</v>
      </c>
      <c r="R7" s="306">
        <f>I7</f>
        <v>243.29900000000001</v>
      </c>
    </row>
    <row r="8" spans="1:18">
      <c r="A8" t="s">
        <v>0</v>
      </c>
      <c r="B8" s="16">
        <v>220</v>
      </c>
      <c r="C8" s="16">
        <v>-2763</v>
      </c>
      <c r="D8" s="16">
        <v>-4592</v>
      </c>
      <c r="E8" s="306">
        <v>202.96600000000001</v>
      </c>
      <c r="F8" s="16">
        <v>610</v>
      </c>
      <c r="G8" s="16">
        <v>13390</v>
      </c>
      <c r="H8" s="16">
        <v>8318</v>
      </c>
      <c r="I8" s="306">
        <v>243.983</v>
      </c>
      <c r="K8" s="16">
        <f t="shared" ref="K8:K11" si="0">B8</f>
        <v>220</v>
      </c>
      <c r="L8" s="16">
        <f t="shared" ref="L8:L11" si="1">C8+9364</f>
        <v>6601</v>
      </c>
      <c r="M8" s="16">
        <f t="shared" ref="M8:M11" si="2">D8+6885+2479</f>
        <v>4772</v>
      </c>
      <c r="N8" s="306">
        <f t="shared" ref="N8:N11" si="3">E8</f>
        <v>202.96600000000001</v>
      </c>
      <c r="O8" s="16">
        <f t="shared" ref="O8:O11" si="4">F8</f>
        <v>610</v>
      </c>
      <c r="P8" s="16">
        <f t="shared" ref="P8:P11" si="5">G8+9364</f>
        <v>22754</v>
      </c>
      <c r="Q8" s="16">
        <f t="shared" ref="Q8:Q11" si="6">H8+6885+2479</f>
        <v>17682</v>
      </c>
      <c r="R8" s="306">
        <f t="shared" ref="R8:R11" si="7">I8</f>
        <v>243.983</v>
      </c>
    </row>
    <row r="9" spans="1:18">
      <c r="A9" t="s">
        <v>0</v>
      </c>
      <c r="B9" s="16">
        <v>230</v>
      </c>
      <c r="C9" s="16">
        <v>-2426</v>
      </c>
      <c r="D9" s="16">
        <v>-4338</v>
      </c>
      <c r="E9" s="306">
        <v>204.464</v>
      </c>
      <c r="F9" s="16">
        <v>620</v>
      </c>
      <c r="G9" s="16">
        <v>13867</v>
      </c>
      <c r="H9" s="16">
        <v>8712</v>
      </c>
      <c r="I9" s="306">
        <v>244.75800000000001</v>
      </c>
      <c r="K9" s="16">
        <f t="shared" si="0"/>
        <v>230</v>
      </c>
      <c r="L9" s="16">
        <f t="shared" si="1"/>
        <v>6938</v>
      </c>
      <c r="M9" s="16">
        <f t="shared" si="2"/>
        <v>5026</v>
      </c>
      <c r="N9" s="306">
        <f t="shared" si="3"/>
        <v>204.464</v>
      </c>
      <c r="O9" s="16">
        <f t="shared" si="4"/>
        <v>620</v>
      </c>
      <c r="P9" s="16">
        <f t="shared" si="5"/>
        <v>23231</v>
      </c>
      <c r="Q9" s="16">
        <f t="shared" si="6"/>
        <v>18076</v>
      </c>
      <c r="R9" s="306">
        <f t="shared" si="7"/>
        <v>244.75800000000001</v>
      </c>
    </row>
    <row r="10" spans="1:18">
      <c r="A10" t="s">
        <v>0</v>
      </c>
      <c r="B10" s="16">
        <v>240</v>
      </c>
      <c r="C10" s="16">
        <v>-2084</v>
      </c>
      <c r="D10" s="16">
        <v>-4079</v>
      </c>
      <c r="E10" s="306">
        <v>205.92</v>
      </c>
      <c r="F10" s="16">
        <v>630</v>
      </c>
      <c r="G10" s="16">
        <v>14345</v>
      </c>
      <c r="H10" s="16">
        <v>9107</v>
      </c>
      <c r="I10" s="306">
        <v>245.524</v>
      </c>
      <c r="K10" s="16">
        <f t="shared" si="0"/>
        <v>240</v>
      </c>
      <c r="L10" s="16">
        <f t="shared" si="1"/>
        <v>7280</v>
      </c>
      <c r="M10" s="16">
        <f t="shared" si="2"/>
        <v>5285</v>
      </c>
      <c r="N10" s="306">
        <f t="shared" si="3"/>
        <v>205.92</v>
      </c>
      <c r="O10" s="16">
        <f t="shared" si="4"/>
        <v>630</v>
      </c>
      <c r="P10" s="16">
        <f t="shared" si="5"/>
        <v>23709</v>
      </c>
      <c r="Q10" s="16">
        <f t="shared" si="6"/>
        <v>18471</v>
      </c>
      <c r="R10" s="306">
        <f t="shared" si="7"/>
        <v>245.524</v>
      </c>
    </row>
    <row r="11" spans="1:18">
      <c r="A11" t="s">
        <v>0</v>
      </c>
      <c r="B11" s="16">
        <v>250</v>
      </c>
      <c r="C11" s="16">
        <v>-1737</v>
      </c>
      <c r="D11" s="16">
        <v>-3816</v>
      </c>
      <c r="E11" s="306">
        <v>207.33699999999999</v>
      </c>
      <c r="F11" s="16">
        <v>640</v>
      </c>
      <c r="G11" s="16">
        <v>14826</v>
      </c>
      <c r="H11" s="16">
        <v>9505</v>
      </c>
      <c r="I11" s="306">
        <v>246.28200000000001</v>
      </c>
      <c r="K11" s="16">
        <f t="shared" si="0"/>
        <v>250</v>
      </c>
      <c r="L11" s="16">
        <f t="shared" si="1"/>
        <v>7627</v>
      </c>
      <c r="M11" s="16">
        <f t="shared" si="2"/>
        <v>5548</v>
      </c>
      <c r="N11" s="306">
        <f t="shared" si="3"/>
        <v>207.33699999999999</v>
      </c>
      <c r="O11" s="16">
        <f t="shared" si="4"/>
        <v>640</v>
      </c>
      <c r="P11" s="16">
        <f t="shared" si="5"/>
        <v>24190</v>
      </c>
      <c r="Q11" s="16">
        <f t="shared" si="6"/>
        <v>18869</v>
      </c>
      <c r="R11" s="306">
        <f t="shared" si="7"/>
        <v>246.28200000000001</v>
      </c>
    </row>
    <row r="12" spans="1:18">
      <c r="B12" s="16"/>
      <c r="C12" s="16"/>
      <c r="D12" s="16"/>
      <c r="E12" s="306"/>
      <c r="F12" s="16"/>
      <c r="G12" s="16"/>
      <c r="H12" s="16"/>
      <c r="I12" s="306"/>
      <c r="K12" s="16"/>
      <c r="L12" s="16"/>
      <c r="M12" s="16"/>
      <c r="N12" s="16"/>
      <c r="O12" s="16"/>
      <c r="P12" s="16"/>
      <c r="Q12" s="16"/>
      <c r="R12" s="306"/>
    </row>
    <row r="13" spans="1:18">
      <c r="B13" s="16">
        <v>260</v>
      </c>
      <c r="C13" s="16">
        <v>-1385</v>
      </c>
      <c r="D13" s="16">
        <v>-3547</v>
      </c>
      <c r="E13" s="306">
        <v>208.71700000000001</v>
      </c>
      <c r="F13" s="16">
        <v>650</v>
      </c>
      <c r="G13" s="16">
        <v>15310</v>
      </c>
      <c r="H13" s="16">
        <v>9906</v>
      </c>
      <c r="I13" s="306">
        <v>247.03200000000001</v>
      </c>
      <c r="K13" s="16">
        <f t="shared" ref="K13:K76" si="8">B13</f>
        <v>260</v>
      </c>
      <c r="L13" s="16">
        <f t="shared" ref="L13:L76" si="9">C13+9364</f>
        <v>7979</v>
      </c>
      <c r="M13" s="16">
        <f t="shared" ref="M13:M76" si="10">D13+6885+2479</f>
        <v>5817</v>
      </c>
      <c r="N13" s="306">
        <f t="shared" ref="N13:N76" si="11">E13</f>
        <v>208.71700000000001</v>
      </c>
      <c r="O13" s="16">
        <f t="shared" ref="O13:O75" si="12">F13</f>
        <v>650</v>
      </c>
      <c r="P13" s="16">
        <f t="shared" ref="P13:P75" si="13">G13+9364</f>
        <v>24674</v>
      </c>
      <c r="Q13" s="16">
        <f t="shared" ref="Q13:Q75" si="14">H13+6885+2479</f>
        <v>19270</v>
      </c>
      <c r="R13" s="306">
        <f t="shared" ref="R13:R75" si="15">I13</f>
        <v>247.03200000000001</v>
      </c>
    </row>
    <row r="14" spans="1:18">
      <c r="A14" t="s">
        <v>0</v>
      </c>
      <c r="B14" s="16">
        <v>270</v>
      </c>
      <c r="C14" s="16">
        <v>-1029</v>
      </c>
      <c r="D14" s="16">
        <v>-3274</v>
      </c>
      <c r="E14" s="306">
        <v>210.06200000000001</v>
      </c>
      <c r="F14" s="16">
        <v>660</v>
      </c>
      <c r="G14" s="16">
        <v>15796</v>
      </c>
      <c r="H14" s="16">
        <v>10309</v>
      </c>
      <c r="I14" s="306">
        <v>247.773</v>
      </c>
      <c r="K14" s="16">
        <f t="shared" si="8"/>
        <v>270</v>
      </c>
      <c r="L14" s="16">
        <f t="shared" si="9"/>
        <v>8335</v>
      </c>
      <c r="M14" s="16">
        <f t="shared" si="10"/>
        <v>6090</v>
      </c>
      <c r="N14" s="306">
        <f t="shared" si="11"/>
        <v>210.06200000000001</v>
      </c>
      <c r="O14" s="16">
        <f t="shared" si="12"/>
        <v>660</v>
      </c>
      <c r="P14" s="16">
        <f t="shared" si="13"/>
        <v>25160</v>
      </c>
      <c r="Q14" s="16">
        <f t="shared" si="14"/>
        <v>19673</v>
      </c>
      <c r="R14" s="306">
        <f t="shared" si="15"/>
        <v>247.773</v>
      </c>
    </row>
    <row r="15" spans="1:18">
      <c r="A15" t="s">
        <v>0</v>
      </c>
      <c r="B15" s="16">
        <v>280</v>
      </c>
      <c r="C15" s="16">
        <v>-667</v>
      </c>
      <c r="D15" s="16">
        <v>-2995</v>
      </c>
      <c r="E15" s="306">
        <v>211.376</v>
      </c>
      <c r="F15" s="16">
        <v>670</v>
      </c>
      <c r="G15" s="16">
        <v>16284</v>
      </c>
      <c r="H15" s="16">
        <v>10714</v>
      </c>
      <c r="I15" s="306">
        <v>248.50700000000001</v>
      </c>
      <c r="K15" s="16">
        <f t="shared" si="8"/>
        <v>280</v>
      </c>
      <c r="L15" s="16">
        <f t="shared" si="9"/>
        <v>8697</v>
      </c>
      <c r="M15" s="16">
        <f t="shared" si="10"/>
        <v>6369</v>
      </c>
      <c r="N15" s="306">
        <f t="shared" si="11"/>
        <v>211.376</v>
      </c>
      <c r="O15" s="16">
        <f t="shared" si="12"/>
        <v>670</v>
      </c>
      <c r="P15" s="16">
        <f t="shared" si="13"/>
        <v>25648</v>
      </c>
      <c r="Q15" s="16">
        <f t="shared" si="14"/>
        <v>20078</v>
      </c>
      <c r="R15" s="306">
        <f t="shared" si="15"/>
        <v>248.50700000000001</v>
      </c>
    </row>
    <row r="16" spans="1:18">
      <c r="A16" t="s">
        <v>0</v>
      </c>
      <c r="B16" s="16">
        <v>290</v>
      </c>
      <c r="C16" s="16">
        <v>-301</v>
      </c>
      <c r="D16" s="16">
        <v>-2712</v>
      </c>
      <c r="E16" s="306">
        <v>212.66</v>
      </c>
      <c r="F16" s="16">
        <v>680</v>
      </c>
      <c r="G16" s="16">
        <v>16774</v>
      </c>
      <c r="H16" s="16">
        <v>11120</v>
      </c>
      <c r="I16" s="306">
        <v>249.233</v>
      </c>
      <c r="K16" s="16">
        <f t="shared" si="8"/>
        <v>290</v>
      </c>
      <c r="L16" s="16">
        <f t="shared" si="9"/>
        <v>9063</v>
      </c>
      <c r="M16" s="16">
        <f t="shared" si="10"/>
        <v>6652</v>
      </c>
      <c r="N16" s="306">
        <f t="shared" si="11"/>
        <v>212.66</v>
      </c>
      <c r="O16" s="16">
        <f t="shared" si="12"/>
        <v>680</v>
      </c>
      <c r="P16" s="16">
        <f t="shared" si="13"/>
        <v>26138</v>
      </c>
      <c r="Q16" s="16">
        <f t="shared" si="14"/>
        <v>20484</v>
      </c>
      <c r="R16" s="306">
        <f t="shared" si="15"/>
        <v>249.233</v>
      </c>
    </row>
    <row r="17" spans="1:18">
      <c r="A17" t="s">
        <v>0</v>
      </c>
      <c r="B17" s="16">
        <v>298</v>
      </c>
      <c r="C17" s="16">
        <v>0</v>
      </c>
      <c r="D17" s="16">
        <v>-2478</v>
      </c>
      <c r="E17" s="306">
        <v>213.685</v>
      </c>
      <c r="F17" s="16">
        <v>690</v>
      </c>
      <c r="G17" s="16">
        <v>17267</v>
      </c>
      <c r="H17" s="16">
        <v>11530</v>
      </c>
      <c r="I17" s="306">
        <v>249.952</v>
      </c>
      <c r="K17" s="16">
        <f t="shared" si="8"/>
        <v>298</v>
      </c>
      <c r="L17" s="16">
        <f t="shared" si="9"/>
        <v>9364</v>
      </c>
      <c r="M17" s="16">
        <f t="shared" si="10"/>
        <v>6886</v>
      </c>
      <c r="N17" s="306">
        <f t="shared" si="11"/>
        <v>213.685</v>
      </c>
      <c r="O17" s="16">
        <f t="shared" si="12"/>
        <v>690</v>
      </c>
      <c r="P17" s="16">
        <f t="shared" si="13"/>
        <v>26631</v>
      </c>
      <c r="Q17" s="16">
        <f t="shared" si="14"/>
        <v>20894</v>
      </c>
      <c r="R17" s="306">
        <f t="shared" si="15"/>
        <v>249.952</v>
      </c>
    </row>
    <row r="18" spans="1:18">
      <c r="B18" s="16"/>
      <c r="C18" s="16"/>
      <c r="D18" s="16"/>
      <c r="E18" s="306"/>
      <c r="F18" s="16"/>
      <c r="G18" s="16"/>
      <c r="H18" s="16"/>
      <c r="I18" s="306"/>
      <c r="K18" s="16"/>
      <c r="L18" s="16"/>
      <c r="M18" s="16"/>
      <c r="N18" s="306"/>
      <c r="O18" s="16"/>
      <c r="P18" s="16"/>
      <c r="Q18" s="16"/>
      <c r="R18" s="306"/>
    </row>
    <row r="19" spans="1:18">
      <c r="A19" t="s">
        <v>0</v>
      </c>
      <c r="B19" s="16">
        <v>300</v>
      </c>
      <c r="C19" s="16">
        <v>67</v>
      </c>
      <c r="D19" s="16">
        <v>-2427</v>
      </c>
      <c r="E19" s="306">
        <v>213.91499999999999</v>
      </c>
      <c r="F19" s="16">
        <v>700</v>
      </c>
      <c r="G19" s="16">
        <v>17761</v>
      </c>
      <c r="H19" s="16">
        <v>11941</v>
      </c>
      <c r="I19" s="306">
        <v>250.66300000000001</v>
      </c>
      <c r="K19" s="16">
        <f t="shared" si="8"/>
        <v>300</v>
      </c>
      <c r="L19" s="16">
        <f t="shared" si="9"/>
        <v>9431</v>
      </c>
      <c r="M19" s="16">
        <f t="shared" si="10"/>
        <v>6937</v>
      </c>
      <c r="N19" s="306">
        <f t="shared" si="11"/>
        <v>213.91499999999999</v>
      </c>
      <c r="O19" s="16">
        <f t="shared" si="12"/>
        <v>700</v>
      </c>
      <c r="P19" s="16">
        <f t="shared" si="13"/>
        <v>27125</v>
      </c>
      <c r="Q19" s="16">
        <f t="shared" si="14"/>
        <v>21305</v>
      </c>
      <c r="R19" s="306">
        <f t="shared" si="15"/>
        <v>250.66300000000001</v>
      </c>
    </row>
    <row r="20" spans="1:18">
      <c r="A20" t="s">
        <v>0</v>
      </c>
      <c r="B20" s="16">
        <v>310</v>
      </c>
      <c r="C20" s="16">
        <v>443</v>
      </c>
      <c r="D20" s="16">
        <v>-2134</v>
      </c>
      <c r="E20" s="306">
        <v>215.14599999999999</v>
      </c>
      <c r="F20" s="16">
        <v>710</v>
      </c>
      <c r="G20" s="16">
        <v>18258</v>
      </c>
      <c r="H20" s="16">
        <v>12355</v>
      </c>
      <c r="I20" s="306">
        <v>251.36799999999999</v>
      </c>
      <c r="K20" s="16">
        <f t="shared" si="8"/>
        <v>310</v>
      </c>
      <c r="L20" s="16">
        <f t="shared" si="9"/>
        <v>9807</v>
      </c>
      <c r="M20" s="16">
        <f t="shared" si="10"/>
        <v>7230</v>
      </c>
      <c r="N20" s="306">
        <f t="shared" si="11"/>
        <v>215.14599999999999</v>
      </c>
      <c r="O20" s="16">
        <f t="shared" si="12"/>
        <v>710</v>
      </c>
      <c r="P20" s="16">
        <f t="shared" si="13"/>
        <v>27622</v>
      </c>
      <c r="Q20" s="16">
        <f t="shared" si="14"/>
        <v>21719</v>
      </c>
      <c r="R20" s="306">
        <f t="shared" si="15"/>
        <v>251.36799999999999</v>
      </c>
    </row>
    <row r="21" spans="1:18">
      <c r="A21" t="s">
        <v>0</v>
      </c>
      <c r="B21" s="16">
        <v>320</v>
      </c>
      <c r="C21" s="16">
        <v>822</v>
      </c>
      <c r="D21" s="16">
        <v>-1838</v>
      </c>
      <c r="E21" s="306">
        <v>216.351</v>
      </c>
      <c r="F21" s="16">
        <v>720</v>
      </c>
      <c r="G21" s="16">
        <v>18757</v>
      </c>
      <c r="H21" s="16">
        <v>12771</v>
      </c>
      <c r="I21" s="306">
        <v>252.065</v>
      </c>
      <c r="K21" s="16">
        <f t="shared" si="8"/>
        <v>320</v>
      </c>
      <c r="L21" s="16">
        <f t="shared" si="9"/>
        <v>10186</v>
      </c>
      <c r="M21" s="16">
        <f t="shared" si="10"/>
        <v>7526</v>
      </c>
      <c r="N21" s="306">
        <f t="shared" si="11"/>
        <v>216.351</v>
      </c>
      <c r="O21" s="16">
        <f t="shared" si="12"/>
        <v>720</v>
      </c>
      <c r="P21" s="16">
        <f t="shared" si="13"/>
        <v>28121</v>
      </c>
      <c r="Q21" s="16">
        <f t="shared" si="14"/>
        <v>22135</v>
      </c>
      <c r="R21" s="306">
        <f t="shared" si="15"/>
        <v>252.065</v>
      </c>
    </row>
    <row r="22" spans="1:18">
      <c r="A22" t="s">
        <v>0</v>
      </c>
      <c r="B22" s="16">
        <v>330</v>
      </c>
      <c r="C22" s="16">
        <v>1206</v>
      </c>
      <c r="D22" s="16">
        <v>-1538</v>
      </c>
      <c r="E22" s="306">
        <v>217.53399999999999</v>
      </c>
      <c r="F22" s="16">
        <v>730</v>
      </c>
      <c r="G22" s="16">
        <v>19258</v>
      </c>
      <c r="H22" s="16">
        <v>13189</v>
      </c>
      <c r="I22" s="306">
        <v>252.755</v>
      </c>
      <c r="K22" s="16">
        <f t="shared" si="8"/>
        <v>330</v>
      </c>
      <c r="L22" s="16">
        <f t="shared" si="9"/>
        <v>10570</v>
      </c>
      <c r="M22" s="16">
        <f t="shared" si="10"/>
        <v>7826</v>
      </c>
      <c r="N22" s="306">
        <f t="shared" si="11"/>
        <v>217.53399999999999</v>
      </c>
      <c r="O22" s="16">
        <f t="shared" si="12"/>
        <v>730</v>
      </c>
      <c r="P22" s="16">
        <f t="shared" si="13"/>
        <v>28622</v>
      </c>
      <c r="Q22" s="16">
        <f t="shared" si="14"/>
        <v>22553</v>
      </c>
      <c r="R22" s="306">
        <f t="shared" si="15"/>
        <v>252.755</v>
      </c>
    </row>
    <row r="23" spans="1:18">
      <c r="A23" t="s">
        <v>0</v>
      </c>
      <c r="B23" s="16">
        <v>340</v>
      </c>
      <c r="C23" s="16">
        <v>1595</v>
      </c>
      <c r="D23" s="16">
        <v>-1232</v>
      </c>
      <c r="E23" s="306">
        <v>218.69399999999999</v>
      </c>
      <c r="F23" s="16">
        <v>740</v>
      </c>
      <c r="G23" s="16">
        <v>19760</v>
      </c>
      <c r="H23" s="16">
        <v>13608</v>
      </c>
      <c r="I23" s="306">
        <v>253.43899999999999</v>
      </c>
      <c r="K23" s="16">
        <f t="shared" si="8"/>
        <v>340</v>
      </c>
      <c r="L23" s="16">
        <f t="shared" si="9"/>
        <v>10959</v>
      </c>
      <c r="M23" s="16">
        <f t="shared" si="10"/>
        <v>8132</v>
      </c>
      <c r="N23" s="306">
        <f t="shared" si="11"/>
        <v>218.69399999999999</v>
      </c>
      <c r="O23" s="16">
        <f t="shared" si="12"/>
        <v>740</v>
      </c>
      <c r="P23" s="16">
        <f t="shared" si="13"/>
        <v>29124</v>
      </c>
      <c r="Q23" s="16">
        <f t="shared" si="14"/>
        <v>22972</v>
      </c>
      <c r="R23" s="306">
        <f t="shared" si="15"/>
        <v>253.43899999999999</v>
      </c>
    </row>
    <row r="24" spans="1:18">
      <c r="B24" s="16"/>
      <c r="C24" s="16"/>
      <c r="D24" s="16"/>
      <c r="E24" s="306"/>
      <c r="F24" s="16"/>
      <c r="G24" s="16"/>
      <c r="H24" s="16"/>
      <c r="I24" s="306"/>
      <c r="K24" s="16"/>
      <c r="L24" s="16"/>
      <c r="M24" s="16"/>
      <c r="N24" s="306"/>
      <c r="O24" s="16"/>
      <c r="P24" s="16"/>
      <c r="Q24" s="16"/>
      <c r="R24" s="306"/>
    </row>
    <row r="25" spans="1:18">
      <c r="A25" t="s">
        <v>0</v>
      </c>
      <c r="B25" s="16">
        <v>350</v>
      </c>
      <c r="C25" s="16">
        <v>1987</v>
      </c>
      <c r="D25" s="16">
        <v>-923</v>
      </c>
      <c r="E25" s="306">
        <v>219.83099999999999</v>
      </c>
      <c r="F25" s="16">
        <v>750</v>
      </c>
      <c r="G25" s="16">
        <v>20265</v>
      </c>
      <c r="H25" s="16">
        <v>14030</v>
      </c>
      <c r="I25" s="306">
        <v>254.11699999999999</v>
      </c>
      <c r="K25" s="16">
        <f t="shared" si="8"/>
        <v>350</v>
      </c>
      <c r="L25" s="16">
        <f t="shared" si="9"/>
        <v>11351</v>
      </c>
      <c r="M25" s="16">
        <f t="shared" si="10"/>
        <v>8441</v>
      </c>
      <c r="N25" s="306">
        <f t="shared" si="11"/>
        <v>219.83099999999999</v>
      </c>
      <c r="O25" s="16">
        <f t="shared" si="12"/>
        <v>750</v>
      </c>
      <c r="P25" s="16">
        <f t="shared" si="13"/>
        <v>29629</v>
      </c>
      <c r="Q25" s="16">
        <f t="shared" si="14"/>
        <v>23394</v>
      </c>
      <c r="R25" s="306">
        <f t="shared" si="15"/>
        <v>254.11699999999999</v>
      </c>
    </row>
    <row r="26" spans="1:18">
      <c r="A26" t="s">
        <v>0</v>
      </c>
      <c r="B26" s="16">
        <v>360</v>
      </c>
      <c r="C26" s="16">
        <v>2384</v>
      </c>
      <c r="D26" s="16">
        <v>-609</v>
      </c>
      <c r="E26" s="306">
        <v>220.94800000000001</v>
      </c>
      <c r="F26" s="16">
        <v>760</v>
      </c>
      <c r="G26" s="16">
        <v>19771</v>
      </c>
      <c r="H26" s="16">
        <v>13452</v>
      </c>
      <c r="I26" s="306">
        <v>254.78700000000001</v>
      </c>
      <c r="K26" s="16">
        <f t="shared" si="8"/>
        <v>360</v>
      </c>
      <c r="L26" s="16">
        <f t="shared" si="9"/>
        <v>11748</v>
      </c>
      <c r="M26" s="16">
        <f t="shared" si="10"/>
        <v>8755</v>
      </c>
      <c r="N26" s="306">
        <f t="shared" si="11"/>
        <v>220.94800000000001</v>
      </c>
      <c r="O26" s="16">
        <f t="shared" si="12"/>
        <v>760</v>
      </c>
      <c r="P26" s="16">
        <f t="shared" si="13"/>
        <v>29135</v>
      </c>
      <c r="Q26" s="16">
        <f t="shared" si="14"/>
        <v>22816</v>
      </c>
      <c r="R26" s="306">
        <f t="shared" si="15"/>
        <v>254.78700000000001</v>
      </c>
    </row>
    <row r="27" spans="1:18">
      <c r="A27" t="s">
        <v>0</v>
      </c>
      <c r="B27" s="16">
        <v>370</v>
      </c>
      <c r="C27" s="16">
        <v>2784</v>
      </c>
      <c r="D27" s="16">
        <v>-292</v>
      </c>
      <c r="E27" s="306">
        <v>222.04400000000001</v>
      </c>
      <c r="F27" s="16">
        <v>770</v>
      </c>
      <c r="G27" s="16">
        <v>21280</v>
      </c>
      <c r="H27" s="16">
        <v>14878</v>
      </c>
      <c r="I27" s="306">
        <v>255.452</v>
      </c>
      <c r="K27" s="16">
        <f t="shared" si="8"/>
        <v>370</v>
      </c>
      <c r="L27" s="16">
        <f t="shared" si="9"/>
        <v>12148</v>
      </c>
      <c r="M27" s="16">
        <f t="shared" si="10"/>
        <v>9072</v>
      </c>
      <c r="N27" s="306">
        <f t="shared" si="11"/>
        <v>222.04400000000001</v>
      </c>
      <c r="O27" s="16">
        <f t="shared" si="12"/>
        <v>770</v>
      </c>
      <c r="P27" s="16">
        <f t="shared" si="13"/>
        <v>30644</v>
      </c>
      <c r="Q27" s="16">
        <f t="shared" si="14"/>
        <v>24242</v>
      </c>
      <c r="R27" s="306">
        <f t="shared" si="15"/>
        <v>255.452</v>
      </c>
    </row>
    <row r="28" spans="1:18">
      <c r="A28" t="s">
        <v>0</v>
      </c>
      <c r="B28" s="16">
        <v>380</v>
      </c>
      <c r="C28" s="16">
        <v>3188</v>
      </c>
      <c r="D28" s="16">
        <v>29</v>
      </c>
      <c r="E28" s="306">
        <v>223.12200000000001</v>
      </c>
      <c r="F28" s="16">
        <v>780</v>
      </c>
      <c r="G28" s="16">
        <v>21790</v>
      </c>
      <c r="H28" s="16">
        <v>15305</v>
      </c>
      <c r="I28" s="306">
        <v>256.11</v>
      </c>
      <c r="K28" s="16">
        <f t="shared" si="8"/>
        <v>380</v>
      </c>
      <c r="L28" s="16">
        <f t="shared" si="9"/>
        <v>12552</v>
      </c>
      <c r="M28" s="16">
        <f t="shared" si="10"/>
        <v>9393</v>
      </c>
      <c r="N28" s="306">
        <f t="shared" si="11"/>
        <v>223.12200000000001</v>
      </c>
      <c r="O28" s="16">
        <f t="shared" si="12"/>
        <v>780</v>
      </c>
      <c r="P28" s="16">
        <f t="shared" si="13"/>
        <v>31154</v>
      </c>
      <c r="Q28" s="16">
        <f t="shared" si="14"/>
        <v>24669</v>
      </c>
      <c r="R28" s="306">
        <f t="shared" si="15"/>
        <v>256.11</v>
      </c>
    </row>
    <row r="29" spans="1:18">
      <c r="A29" t="s">
        <v>0</v>
      </c>
      <c r="B29" s="16">
        <v>390</v>
      </c>
      <c r="C29" s="16">
        <v>3596</v>
      </c>
      <c r="D29" s="16">
        <v>354</v>
      </c>
      <c r="E29" s="306">
        <v>224.18199999999999</v>
      </c>
      <c r="F29" s="16">
        <v>790</v>
      </c>
      <c r="G29" s="16">
        <v>21801</v>
      </c>
      <c r="H29" s="16">
        <v>15233</v>
      </c>
      <c r="I29" s="306">
        <v>256.762</v>
      </c>
      <c r="K29" s="16">
        <f t="shared" si="8"/>
        <v>390</v>
      </c>
      <c r="L29" s="16">
        <f t="shared" si="9"/>
        <v>12960</v>
      </c>
      <c r="M29" s="16">
        <f t="shared" si="10"/>
        <v>9718</v>
      </c>
      <c r="N29" s="306">
        <f t="shared" si="11"/>
        <v>224.18199999999999</v>
      </c>
      <c r="O29" s="16">
        <f t="shared" si="12"/>
        <v>790</v>
      </c>
      <c r="P29" s="16">
        <f t="shared" si="13"/>
        <v>31165</v>
      </c>
      <c r="Q29" s="16">
        <f t="shared" si="14"/>
        <v>24597</v>
      </c>
      <c r="R29" s="306">
        <f t="shared" si="15"/>
        <v>256.762</v>
      </c>
    </row>
    <row r="30" spans="1:18">
      <c r="B30" s="16"/>
      <c r="C30" s="16"/>
      <c r="D30" s="16"/>
      <c r="E30" s="306"/>
      <c r="F30" s="16"/>
      <c r="G30" s="16"/>
      <c r="H30" s="16"/>
      <c r="I30" s="306"/>
      <c r="K30" s="16"/>
      <c r="L30" s="16"/>
      <c r="M30" s="16"/>
      <c r="N30" s="306"/>
      <c r="O30" s="16"/>
      <c r="P30" s="16"/>
      <c r="Q30" s="16"/>
      <c r="R30" s="306"/>
    </row>
    <row r="31" spans="1:18">
      <c r="B31" s="16">
        <v>400</v>
      </c>
      <c r="C31" s="16">
        <v>4008</v>
      </c>
      <c r="D31" s="16">
        <v>682</v>
      </c>
      <c r="E31" s="306">
        <v>225.22499999999999</v>
      </c>
      <c r="F31" s="16">
        <v>800</v>
      </c>
      <c r="G31" s="16">
        <v>22815</v>
      </c>
      <c r="H31" s="16">
        <v>16164</v>
      </c>
      <c r="I31" s="306">
        <v>257.40800000000002</v>
      </c>
      <c r="K31" s="16">
        <f t="shared" si="8"/>
        <v>400</v>
      </c>
      <c r="L31" s="16">
        <f t="shared" si="9"/>
        <v>13372</v>
      </c>
      <c r="M31" s="16">
        <f t="shared" si="10"/>
        <v>10046</v>
      </c>
      <c r="N31" s="306">
        <f t="shared" si="11"/>
        <v>225.22499999999999</v>
      </c>
      <c r="O31" s="16">
        <f t="shared" si="12"/>
        <v>800</v>
      </c>
      <c r="P31" s="16">
        <f t="shared" si="13"/>
        <v>32179</v>
      </c>
      <c r="Q31" s="16">
        <f t="shared" si="14"/>
        <v>25528</v>
      </c>
      <c r="R31" s="306">
        <f t="shared" si="15"/>
        <v>257.40800000000002</v>
      </c>
    </row>
    <row r="32" spans="1:18">
      <c r="B32" s="16">
        <v>410</v>
      </c>
      <c r="C32" s="16">
        <v>4423</v>
      </c>
      <c r="D32" s="16">
        <v>1014</v>
      </c>
      <c r="E32" s="306">
        <v>226.25</v>
      </c>
      <c r="F32" s="16">
        <v>810</v>
      </c>
      <c r="G32" s="16">
        <v>23330</v>
      </c>
      <c r="H32" s="16">
        <v>16596</v>
      </c>
      <c r="I32" s="306">
        <v>258.048</v>
      </c>
      <c r="K32" s="16">
        <f t="shared" si="8"/>
        <v>410</v>
      </c>
      <c r="L32" s="16">
        <f t="shared" si="9"/>
        <v>13787</v>
      </c>
      <c r="M32" s="16">
        <f t="shared" si="10"/>
        <v>10378</v>
      </c>
      <c r="N32" s="306">
        <f t="shared" si="11"/>
        <v>226.25</v>
      </c>
      <c r="O32" s="16">
        <f t="shared" si="12"/>
        <v>810</v>
      </c>
      <c r="P32" s="16">
        <f t="shared" si="13"/>
        <v>32694</v>
      </c>
      <c r="Q32" s="16">
        <f t="shared" si="14"/>
        <v>25960</v>
      </c>
      <c r="R32" s="306">
        <f t="shared" si="15"/>
        <v>258.048</v>
      </c>
    </row>
    <row r="33" spans="2:18">
      <c r="B33" s="16">
        <v>420</v>
      </c>
      <c r="C33" s="16">
        <v>4842</v>
      </c>
      <c r="D33" s="16">
        <v>1350</v>
      </c>
      <c r="E33" s="306">
        <v>227.25800000000001</v>
      </c>
      <c r="F33" s="16">
        <v>820</v>
      </c>
      <c r="G33" s="16">
        <v>23848</v>
      </c>
      <c r="H33" s="16">
        <v>17031</v>
      </c>
      <c r="I33" s="306">
        <v>258.68200000000002</v>
      </c>
      <c r="K33" s="16">
        <f t="shared" si="8"/>
        <v>420</v>
      </c>
      <c r="L33" s="16">
        <f t="shared" si="9"/>
        <v>14206</v>
      </c>
      <c r="M33" s="16">
        <f t="shared" si="10"/>
        <v>10714</v>
      </c>
      <c r="N33" s="306">
        <f t="shared" si="11"/>
        <v>227.25800000000001</v>
      </c>
      <c r="O33" s="16">
        <f t="shared" si="12"/>
        <v>820</v>
      </c>
      <c r="P33" s="16">
        <f t="shared" si="13"/>
        <v>33212</v>
      </c>
      <c r="Q33" s="16">
        <f t="shared" si="14"/>
        <v>26395</v>
      </c>
      <c r="R33" s="306">
        <f t="shared" si="15"/>
        <v>258.68200000000002</v>
      </c>
    </row>
    <row r="34" spans="2:18">
      <c r="B34" s="16">
        <v>430</v>
      </c>
      <c r="C34" s="16">
        <v>4964</v>
      </c>
      <c r="D34" s="16">
        <v>1389</v>
      </c>
      <c r="E34" s="306">
        <v>228.25200000000001</v>
      </c>
      <c r="F34" s="16">
        <v>830</v>
      </c>
      <c r="G34" s="16">
        <v>24366</v>
      </c>
      <c r="H34" s="16">
        <v>17465</v>
      </c>
      <c r="I34" s="306">
        <v>259.31099999999998</v>
      </c>
      <c r="K34" s="16">
        <f t="shared" si="8"/>
        <v>430</v>
      </c>
      <c r="L34" s="16">
        <f t="shared" si="9"/>
        <v>14328</v>
      </c>
      <c r="M34" s="16">
        <f t="shared" si="10"/>
        <v>10753</v>
      </c>
      <c r="N34" s="306">
        <f t="shared" si="11"/>
        <v>228.25200000000001</v>
      </c>
      <c r="O34" s="16">
        <f t="shared" si="12"/>
        <v>830</v>
      </c>
      <c r="P34" s="16">
        <f t="shared" si="13"/>
        <v>33730</v>
      </c>
      <c r="Q34" s="16">
        <f t="shared" si="14"/>
        <v>26829</v>
      </c>
      <c r="R34" s="306">
        <f t="shared" si="15"/>
        <v>259.31099999999998</v>
      </c>
    </row>
    <row r="35" spans="2:18">
      <c r="B35" s="16">
        <v>440</v>
      </c>
      <c r="C35" s="16">
        <v>5690</v>
      </c>
      <c r="D35" s="16">
        <v>2032</v>
      </c>
      <c r="E35" s="306">
        <v>229.23</v>
      </c>
      <c r="F35" s="16">
        <v>840</v>
      </c>
      <c r="G35" s="16">
        <v>24887</v>
      </c>
      <c r="H35" s="16">
        <v>17903</v>
      </c>
      <c r="I35" s="306">
        <v>259.93400000000003</v>
      </c>
      <c r="K35" s="16">
        <f t="shared" si="8"/>
        <v>440</v>
      </c>
      <c r="L35" s="16">
        <f t="shared" si="9"/>
        <v>15054</v>
      </c>
      <c r="M35" s="16">
        <f t="shared" si="10"/>
        <v>11396</v>
      </c>
      <c r="N35" s="306">
        <f t="shared" si="11"/>
        <v>229.23</v>
      </c>
      <c r="O35" s="16">
        <f t="shared" si="12"/>
        <v>840</v>
      </c>
      <c r="P35" s="16">
        <f t="shared" si="13"/>
        <v>34251</v>
      </c>
      <c r="Q35" s="16">
        <f t="shared" si="14"/>
        <v>27267</v>
      </c>
      <c r="R35" s="306">
        <f t="shared" si="15"/>
        <v>259.93400000000003</v>
      </c>
    </row>
    <row r="36" spans="2:18">
      <c r="B36" s="16"/>
      <c r="C36" s="16"/>
      <c r="D36" s="16"/>
      <c r="E36" s="306"/>
      <c r="F36" s="16"/>
      <c r="G36" s="16"/>
      <c r="H36" s="16"/>
      <c r="I36" s="306"/>
      <c r="K36" s="16"/>
      <c r="L36" s="16"/>
      <c r="M36" s="16"/>
      <c r="N36" s="306"/>
      <c r="O36" s="16"/>
      <c r="P36" s="16"/>
      <c r="Q36" s="16"/>
      <c r="R36" s="306"/>
    </row>
    <row r="37" spans="2:18">
      <c r="B37" s="16">
        <v>450</v>
      </c>
      <c r="C37" s="16">
        <v>6119</v>
      </c>
      <c r="D37" s="16">
        <v>2378</v>
      </c>
      <c r="E37" s="306">
        <v>230.19399999999999</v>
      </c>
      <c r="F37" s="16">
        <v>850</v>
      </c>
      <c r="G37" s="16">
        <v>25409</v>
      </c>
      <c r="H37" s="16">
        <v>18342</v>
      </c>
      <c r="I37" s="306">
        <v>260.55099999999999</v>
      </c>
      <c r="K37" s="16">
        <f t="shared" si="8"/>
        <v>450</v>
      </c>
      <c r="L37" s="16">
        <f t="shared" si="9"/>
        <v>15483</v>
      </c>
      <c r="M37" s="16">
        <f t="shared" si="10"/>
        <v>11742</v>
      </c>
      <c r="N37" s="306">
        <f t="shared" si="11"/>
        <v>230.19399999999999</v>
      </c>
      <c r="O37" s="16">
        <f t="shared" si="12"/>
        <v>850</v>
      </c>
      <c r="P37" s="16">
        <f t="shared" si="13"/>
        <v>34773</v>
      </c>
      <c r="Q37" s="16">
        <f t="shared" si="14"/>
        <v>27706</v>
      </c>
      <c r="R37" s="306">
        <f t="shared" si="15"/>
        <v>260.55099999999999</v>
      </c>
    </row>
    <row r="38" spans="2:18">
      <c r="B38" s="16">
        <v>460</v>
      </c>
      <c r="C38" s="16">
        <v>6552</v>
      </c>
      <c r="D38" s="16">
        <v>2728</v>
      </c>
      <c r="E38" s="306">
        <v>231.14400000000001</v>
      </c>
      <c r="F38" s="16">
        <v>860</v>
      </c>
      <c r="G38" s="16">
        <v>25932</v>
      </c>
      <c r="H38" s="16">
        <v>18782</v>
      </c>
      <c r="I38" s="306">
        <v>261.16399999999999</v>
      </c>
      <c r="K38" s="16">
        <f t="shared" si="8"/>
        <v>460</v>
      </c>
      <c r="L38" s="16">
        <f t="shared" si="9"/>
        <v>15916</v>
      </c>
      <c r="M38" s="16">
        <f t="shared" si="10"/>
        <v>12092</v>
      </c>
      <c r="N38" s="306">
        <f t="shared" si="11"/>
        <v>231.14400000000001</v>
      </c>
      <c r="O38" s="16">
        <f t="shared" si="12"/>
        <v>860</v>
      </c>
      <c r="P38" s="16">
        <f t="shared" si="13"/>
        <v>35296</v>
      </c>
      <c r="Q38" s="16">
        <f t="shared" si="14"/>
        <v>28146</v>
      </c>
      <c r="R38" s="306">
        <f t="shared" si="15"/>
        <v>261.16399999999999</v>
      </c>
    </row>
    <row r="39" spans="2:18">
      <c r="B39" s="16">
        <v>470</v>
      </c>
      <c r="C39" s="16">
        <v>6987</v>
      </c>
      <c r="D39" s="16">
        <v>3079</v>
      </c>
      <c r="E39" s="306">
        <v>232.08</v>
      </c>
      <c r="F39" s="16">
        <v>870</v>
      </c>
      <c r="G39" s="16">
        <v>26457</v>
      </c>
      <c r="H39" s="16">
        <v>19224</v>
      </c>
      <c r="I39" s="306">
        <v>261.77</v>
      </c>
      <c r="K39" s="16">
        <f t="shared" si="8"/>
        <v>470</v>
      </c>
      <c r="L39" s="16">
        <f t="shared" si="9"/>
        <v>16351</v>
      </c>
      <c r="M39" s="16">
        <f t="shared" si="10"/>
        <v>12443</v>
      </c>
      <c r="N39" s="306">
        <f t="shared" si="11"/>
        <v>232.08</v>
      </c>
      <c r="O39" s="16">
        <f t="shared" si="12"/>
        <v>870</v>
      </c>
      <c r="P39" s="16">
        <f t="shared" si="13"/>
        <v>35821</v>
      </c>
      <c r="Q39" s="16">
        <f t="shared" si="14"/>
        <v>28588</v>
      </c>
      <c r="R39" s="306">
        <f t="shared" si="15"/>
        <v>261.77</v>
      </c>
    </row>
    <row r="40" spans="2:18">
      <c r="B40" s="16">
        <v>480</v>
      </c>
      <c r="C40" s="16">
        <v>7427</v>
      </c>
      <c r="D40" s="16">
        <v>3436</v>
      </c>
      <c r="E40" s="306">
        <v>233.00399999999999</v>
      </c>
      <c r="F40" s="16">
        <v>880</v>
      </c>
      <c r="G40" s="16">
        <v>26983</v>
      </c>
      <c r="H40" s="16">
        <v>19667</v>
      </c>
      <c r="I40" s="306">
        <v>262.37099999999998</v>
      </c>
      <c r="K40" s="16">
        <f t="shared" si="8"/>
        <v>480</v>
      </c>
      <c r="L40" s="16">
        <f t="shared" si="9"/>
        <v>16791</v>
      </c>
      <c r="M40" s="16">
        <f t="shared" si="10"/>
        <v>12800</v>
      </c>
      <c r="N40" s="306">
        <f t="shared" si="11"/>
        <v>233.00399999999999</v>
      </c>
      <c r="O40" s="16">
        <f t="shared" si="12"/>
        <v>880</v>
      </c>
      <c r="P40" s="16">
        <f t="shared" si="13"/>
        <v>36347</v>
      </c>
      <c r="Q40" s="16">
        <f t="shared" si="14"/>
        <v>29031</v>
      </c>
      <c r="R40" s="306">
        <f t="shared" si="15"/>
        <v>262.37099999999998</v>
      </c>
    </row>
    <row r="41" spans="2:18">
      <c r="B41" s="16">
        <v>490</v>
      </c>
      <c r="C41" s="16">
        <v>7868</v>
      </c>
      <c r="D41" s="16">
        <v>3794</v>
      </c>
      <c r="E41" s="306">
        <v>233.916</v>
      </c>
      <c r="F41" s="16">
        <v>890</v>
      </c>
      <c r="G41" s="16">
        <v>27512</v>
      </c>
      <c r="H41" s="16">
        <v>20113</v>
      </c>
      <c r="I41" s="306">
        <v>262.96800000000002</v>
      </c>
      <c r="K41" s="16">
        <f t="shared" si="8"/>
        <v>490</v>
      </c>
      <c r="L41" s="16">
        <f t="shared" si="9"/>
        <v>17232</v>
      </c>
      <c r="M41" s="16">
        <f t="shared" si="10"/>
        <v>13158</v>
      </c>
      <c r="N41" s="306">
        <f t="shared" si="11"/>
        <v>233.916</v>
      </c>
      <c r="O41" s="16">
        <f t="shared" si="12"/>
        <v>890</v>
      </c>
      <c r="P41" s="16">
        <f t="shared" si="13"/>
        <v>36876</v>
      </c>
      <c r="Q41" s="16">
        <f t="shared" si="14"/>
        <v>29477</v>
      </c>
      <c r="R41" s="306">
        <f t="shared" si="15"/>
        <v>262.96800000000002</v>
      </c>
    </row>
    <row r="42" spans="2:18">
      <c r="B42" s="16"/>
      <c r="C42" s="16"/>
      <c r="D42" s="16"/>
      <c r="E42" s="306"/>
      <c r="F42" s="16"/>
      <c r="G42" s="16"/>
      <c r="H42" s="16"/>
      <c r="I42" s="306"/>
      <c r="K42" s="16"/>
      <c r="L42" s="16"/>
      <c r="M42" s="16"/>
      <c r="N42" s="306"/>
      <c r="O42" s="16"/>
      <c r="P42" s="16"/>
      <c r="Q42" s="16"/>
      <c r="R42" s="306"/>
    </row>
    <row r="43" spans="2:18">
      <c r="B43" s="16">
        <v>500</v>
      </c>
      <c r="C43" s="16">
        <v>8314</v>
      </c>
      <c r="D43" s="16">
        <v>4157</v>
      </c>
      <c r="E43" s="306">
        <v>234.81399999999999</v>
      </c>
      <c r="F43" s="16">
        <v>900</v>
      </c>
      <c r="G43" s="16">
        <v>28041</v>
      </c>
      <c r="H43" s="16">
        <v>20558</v>
      </c>
      <c r="I43" s="306">
        <v>263.55900000000003</v>
      </c>
      <c r="K43" s="16">
        <f t="shared" si="8"/>
        <v>500</v>
      </c>
      <c r="L43" s="16">
        <f t="shared" si="9"/>
        <v>17678</v>
      </c>
      <c r="M43" s="16">
        <f t="shared" si="10"/>
        <v>13521</v>
      </c>
      <c r="N43" s="306">
        <f t="shared" si="11"/>
        <v>234.81399999999999</v>
      </c>
      <c r="O43" s="16">
        <f t="shared" si="12"/>
        <v>900</v>
      </c>
      <c r="P43" s="16">
        <f t="shared" si="13"/>
        <v>37405</v>
      </c>
      <c r="Q43" s="16">
        <f t="shared" si="14"/>
        <v>29922</v>
      </c>
      <c r="R43" s="306">
        <f t="shared" si="15"/>
        <v>263.55900000000003</v>
      </c>
    </row>
    <row r="44" spans="2:18">
      <c r="B44" s="16">
        <v>510</v>
      </c>
      <c r="C44" s="16">
        <v>8762</v>
      </c>
      <c r="D44" s="16">
        <v>4522</v>
      </c>
      <c r="E44" s="306">
        <v>235.7</v>
      </c>
      <c r="F44" s="16">
        <v>910</v>
      </c>
      <c r="G44" s="16">
        <v>28571</v>
      </c>
      <c r="H44" s="16">
        <v>21005</v>
      </c>
      <c r="I44" s="306">
        <v>264.416</v>
      </c>
      <c r="K44" s="16">
        <f t="shared" si="8"/>
        <v>510</v>
      </c>
      <c r="L44" s="16">
        <f t="shared" si="9"/>
        <v>18126</v>
      </c>
      <c r="M44" s="16">
        <f t="shared" si="10"/>
        <v>13886</v>
      </c>
      <c r="N44" s="306">
        <f t="shared" si="11"/>
        <v>235.7</v>
      </c>
      <c r="O44" s="16">
        <f t="shared" si="12"/>
        <v>910</v>
      </c>
      <c r="P44" s="16">
        <f t="shared" si="13"/>
        <v>37935</v>
      </c>
      <c r="Q44" s="16">
        <f t="shared" si="14"/>
        <v>30369</v>
      </c>
      <c r="R44" s="306">
        <f t="shared" si="15"/>
        <v>264.416</v>
      </c>
    </row>
    <row r="45" spans="2:18">
      <c r="B45" s="16">
        <v>520</v>
      </c>
      <c r="C45" s="16">
        <v>9212</v>
      </c>
      <c r="D45" s="16">
        <v>4889</v>
      </c>
      <c r="E45" s="306">
        <v>236.57499999999999</v>
      </c>
      <c r="F45" s="16">
        <v>920</v>
      </c>
      <c r="G45" s="16">
        <v>29103</v>
      </c>
      <c r="H45" s="16">
        <v>21454</v>
      </c>
      <c r="I45" s="306">
        <v>264.72800000000001</v>
      </c>
      <c r="K45" s="16">
        <f t="shared" si="8"/>
        <v>520</v>
      </c>
      <c r="L45" s="16">
        <f t="shared" si="9"/>
        <v>18576</v>
      </c>
      <c r="M45" s="16">
        <f t="shared" si="10"/>
        <v>14253</v>
      </c>
      <c r="N45" s="306">
        <f t="shared" si="11"/>
        <v>236.57499999999999</v>
      </c>
      <c r="O45" s="16">
        <f t="shared" si="12"/>
        <v>920</v>
      </c>
      <c r="P45" s="16">
        <f t="shared" si="13"/>
        <v>38467</v>
      </c>
      <c r="Q45" s="16">
        <f t="shared" si="14"/>
        <v>30818</v>
      </c>
      <c r="R45" s="306">
        <f t="shared" si="15"/>
        <v>264.72800000000001</v>
      </c>
    </row>
    <row r="46" spans="2:18">
      <c r="B46" s="16">
        <v>530</v>
      </c>
      <c r="C46" s="16">
        <v>9665</v>
      </c>
      <c r="D46" s="16">
        <v>5259</v>
      </c>
      <c r="E46" s="306">
        <v>237.43899999999999</v>
      </c>
      <c r="F46" s="16">
        <v>930</v>
      </c>
      <c r="G46" s="16">
        <v>29636</v>
      </c>
      <c r="H46" s="16">
        <v>21904</v>
      </c>
      <c r="I46" s="306">
        <v>265.30399999999997</v>
      </c>
      <c r="K46" s="16">
        <f t="shared" si="8"/>
        <v>530</v>
      </c>
      <c r="L46" s="16">
        <f t="shared" si="9"/>
        <v>19029</v>
      </c>
      <c r="M46" s="16">
        <f t="shared" si="10"/>
        <v>14623</v>
      </c>
      <c r="N46" s="306">
        <f t="shared" si="11"/>
        <v>237.43899999999999</v>
      </c>
      <c r="O46" s="16">
        <f t="shared" si="12"/>
        <v>930</v>
      </c>
      <c r="P46" s="16">
        <f t="shared" si="13"/>
        <v>39000</v>
      </c>
      <c r="Q46" s="16">
        <f t="shared" si="14"/>
        <v>31268</v>
      </c>
      <c r="R46" s="306">
        <f t="shared" si="15"/>
        <v>265.30399999999997</v>
      </c>
    </row>
    <row r="47" spans="2:18">
      <c r="B47" s="16">
        <v>540</v>
      </c>
      <c r="C47" s="16">
        <v>10121</v>
      </c>
      <c r="D47" s="16">
        <v>5631</v>
      </c>
      <c r="E47" s="306">
        <v>238.292</v>
      </c>
      <c r="F47" s="16">
        <v>940</v>
      </c>
      <c r="G47" s="16">
        <v>30171</v>
      </c>
      <c r="H47" s="16">
        <v>22356</v>
      </c>
      <c r="I47" s="306">
        <v>265.87700000000001</v>
      </c>
      <c r="K47" s="16">
        <f t="shared" si="8"/>
        <v>540</v>
      </c>
      <c r="L47" s="16">
        <f t="shared" si="9"/>
        <v>19485</v>
      </c>
      <c r="M47" s="16">
        <f t="shared" si="10"/>
        <v>14995</v>
      </c>
      <c r="N47" s="306">
        <f t="shared" si="11"/>
        <v>238.292</v>
      </c>
      <c r="O47" s="16">
        <f t="shared" si="12"/>
        <v>940</v>
      </c>
      <c r="P47" s="16">
        <f t="shared" si="13"/>
        <v>39535</v>
      </c>
      <c r="Q47" s="16">
        <f t="shared" si="14"/>
        <v>31720</v>
      </c>
      <c r="R47" s="306">
        <f t="shared" si="15"/>
        <v>265.87700000000001</v>
      </c>
    </row>
    <row r="48" spans="2:18">
      <c r="B48" s="16"/>
      <c r="C48" s="16"/>
      <c r="D48" s="16"/>
      <c r="E48" s="306"/>
      <c r="F48" s="16"/>
      <c r="G48" s="16"/>
      <c r="H48" s="16"/>
      <c r="I48" s="306"/>
      <c r="K48" s="16"/>
      <c r="L48" s="16"/>
      <c r="M48" s="16"/>
      <c r="N48" s="306"/>
      <c r="O48" s="16"/>
      <c r="P48" s="16"/>
      <c r="Q48" s="16"/>
      <c r="R48" s="306"/>
    </row>
    <row r="49" spans="2:18">
      <c r="B49" s="16">
        <v>550</v>
      </c>
      <c r="C49" s="16">
        <v>10581</v>
      </c>
      <c r="D49" s="16">
        <v>6008</v>
      </c>
      <c r="E49" s="306">
        <v>239.13499999999999</v>
      </c>
      <c r="F49" s="16">
        <v>950</v>
      </c>
      <c r="G49" s="16">
        <v>30706</v>
      </c>
      <c r="H49" s="16">
        <v>22808</v>
      </c>
      <c r="I49" s="306">
        <v>266.44400000000002</v>
      </c>
      <c r="K49" s="16">
        <f t="shared" si="8"/>
        <v>550</v>
      </c>
      <c r="L49" s="16">
        <f t="shared" si="9"/>
        <v>19945</v>
      </c>
      <c r="M49" s="16">
        <f t="shared" si="10"/>
        <v>15372</v>
      </c>
      <c r="N49" s="306">
        <f t="shared" si="11"/>
        <v>239.13499999999999</v>
      </c>
      <c r="O49" s="16">
        <f t="shared" si="12"/>
        <v>950</v>
      </c>
      <c r="P49" s="16">
        <f t="shared" si="13"/>
        <v>40070</v>
      </c>
      <c r="Q49" s="16">
        <f t="shared" si="14"/>
        <v>32172</v>
      </c>
      <c r="R49" s="306">
        <f t="shared" si="15"/>
        <v>266.44400000000002</v>
      </c>
    </row>
    <row r="50" spans="2:18">
      <c r="B50" s="16">
        <v>560</v>
      </c>
      <c r="C50" s="16">
        <v>11043</v>
      </c>
      <c r="D50" s="16">
        <v>6387</v>
      </c>
      <c r="E50" s="306">
        <v>239.96199999999999</v>
      </c>
      <c r="F50" s="16">
        <v>960</v>
      </c>
      <c r="G50" s="16">
        <v>31243</v>
      </c>
      <c r="H50" s="16">
        <v>23262</v>
      </c>
      <c r="I50" s="306">
        <v>267.00700000000001</v>
      </c>
      <c r="K50" s="16">
        <f t="shared" si="8"/>
        <v>560</v>
      </c>
      <c r="L50" s="16">
        <f t="shared" si="9"/>
        <v>20407</v>
      </c>
      <c r="M50" s="16">
        <f t="shared" si="10"/>
        <v>15751</v>
      </c>
      <c r="N50" s="306">
        <f t="shared" si="11"/>
        <v>239.96199999999999</v>
      </c>
      <c r="O50" s="16">
        <f t="shared" si="12"/>
        <v>960</v>
      </c>
      <c r="P50" s="16">
        <f t="shared" si="13"/>
        <v>40607</v>
      </c>
      <c r="Q50" s="16">
        <f t="shared" si="14"/>
        <v>32626</v>
      </c>
      <c r="R50" s="306">
        <f t="shared" si="15"/>
        <v>267.00700000000001</v>
      </c>
    </row>
    <row r="51" spans="2:18">
      <c r="B51" s="16">
        <v>570</v>
      </c>
      <c r="C51" s="16">
        <v>11506</v>
      </c>
      <c r="D51" s="16">
        <v>6767</v>
      </c>
      <c r="E51" s="306">
        <v>240.78899999999999</v>
      </c>
      <c r="F51" s="16">
        <v>970</v>
      </c>
      <c r="G51" s="16">
        <v>31781</v>
      </c>
      <c r="H51" s="16">
        <v>23716</v>
      </c>
      <c r="I51" s="306">
        <v>267.56599999999997</v>
      </c>
      <c r="K51" s="16">
        <f t="shared" si="8"/>
        <v>570</v>
      </c>
      <c r="L51" s="16">
        <f t="shared" si="9"/>
        <v>20870</v>
      </c>
      <c r="M51" s="16">
        <f t="shared" si="10"/>
        <v>16131</v>
      </c>
      <c r="N51" s="306">
        <f t="shared" si="11"/>
        <v>240.78899999999999</v>
      </c>
      <c r="O51" s="16">
        <f t="shared" si="12"/>
        <v>970</v>
      </c>
      <c r="P51" s="16">
        <f t="shared" si="13"/>
        <v>41145</v>
      </c>
      <c r="Q51" s="16">
        <f t="shared" si="14"/>
        <v>33080</v>
      </c>
      <c r="R51" s="306">
        <f t="shared" si="15"/>
        <v>267.56599999999997</v>
      </c>
    </row>
    <row r="52" spans="2:18">
      <c r="B52" s="16">
        <v>580</v>
      </c>
      <c r="C52" s="16">
        <v>11973</v>
      </c>
      <c r="D52" s="16">
        <v>7151</v>
      </c>
      <c r="E52" s="306">
        <v>241.602</v>
      </c>
      <c r="F52" s="16">
        <v>980</v>
      </c>
      <c r="G52" s="16">
        <v>32321</v>
      </c>
      <c r="H52" s="16">
        <v>24173</v>
      </c>
      <c r="I52" s="306">
        <v>268.11900000000003</v>
      </c>
      <c r="K52" s="16">
        <f t="shared" si="8"/>
        <v>580</v>
      </c>
      <c r="L52" s="16">
        <f t="shared" si="9"/>
        <v>21337</v>
      </c>
      <c r="M52" s="16">
        <f t="shared" si="10"/>
        <v>16515</v>
      </c>
      <c r="N52" s="306">
        <f t="shared" si="11"/>
        <v>241.602</v>
      </c>
      <c r="O52" s="16">
        <f t="shared" si="12"/>
        <v>980</v>
      </c>
      <c r="P52" s="16">
        <f t="shared" si="13"/>
        <v>41685</v>
      </c>
      <c r="Q52" s="16">
        <f t="shared" si="14"/>
        <v>33537</v>
      </c>
      <c r="R52" s="306">
        <f t="shared" si="15"/>
        <v>268.11900000000003</v>
      </c>
    </row>
    <row r="53" spans="2:18">
      <c r="B53" s="16">
        <v>590</v>
      </c>
      <c r="C53" s="16">
        <v>12443</v>
      </c>
      <c r="D53" s="16">
        <v>7538</v>
      </c>
      <c r="E53" s="306">
        <v>232.405</v>
      </c>
      <c r="F53" s="16">
        <v>990</v>
      </c>
      <c r="G53" s="16">
        <v>32862</v>
      </c>
      <c r="H53" s="16">
        <v>24631</v>
      </c>
      <c r="I53" s="306">
        <v>268.67</v>
      </c>
      <c r="K53" s="16">
        <f t="shared" si="8"/>
        <v>590</v>
      </c>
      <c r="L53" s="16">
        <f t="shared" si="9"/>
        <v>21807</v>
      </c>
      <c r="M53" s="16">
        <f t="shared" si="10"/>
        <v>16902</v>
      </c>
      <c r="N53" s="306">
        <f t="shared" si="11"/>
        <v>232.405</v>
      </c>
      <c r="O53" s="16">
        <f t="shared" si="12"/>
        <v>990</v>
      </c>
      <c r="P53" s="16">
        <f t="shared" si="13"/>
        <v>42226</v>
      </c>
      <c r="Q53" s="16">
        <f t="shared" si="14"/>
        <v>33995</v>
      </c>
      <c r="R53" s="306">
        <f t="shared" si="15"/>
        <v>268.67</v>
      </c>
    </row>
    <row r="54" spans="2:18">
      <c r="B54" s="16"/>
      <c r="C54" s="16"/>
      <c r="D54" s="16"/>
      <c r="E54" s="306"/>
      <c r="F54" s="16"/>
      <c r="G54" s="16"/>
      <c r="H54" s="16"/>
      <c r="I54" s="306"/>
      <c r="K54" s="16"/>
      <c r="L54" s="16"/>
      <c r="M54" s="16"/>
      <c r="N54" s="306"/>
      <c r="O54" s="16"/>
      <c r="P54" s="16"/>
      <c r="Q54" s="16"/>
      <c r="R54" s="306"/>
    </row>
    <row r="55" spans="2:18" ht="17.25">
      <c r="B55" s="318" t="s">
        <v>325</v>
      </c>
      <c r="C55" s="318" t="s">
        <v>36</v>
      </c>
      <c r="D55" s="318" t="s">
        <v>35</v>
      </c>
      <c r="E55" s="332" t="s">
        <v>326</v>
      </c>
      <c r="F55" s="318" t="s">
        <v>325</v>
      </c>
      <c r="G55" s="318" t="s">
        <v>36</v>
      </c>
      <c r="H55" s="318" t="s">
        <v>35</v>
      </c>
      <c r="I55" s="318" t="s">
        <v>326</v>
      </c>
      <c r="K55" s="318" t="s">
        <v>325</v>
      </c>
      <c r="L55" s="318" t="s">
        <v>36</v>
      </c>
      <c r="M55" s="318" t="s">
        <v>35</v>
      </c>
      <c r="N55" s="332" t="s">
        <v>326</v>
      </c>
      <c r="O55" s="318" t="s">
        <v>325</v>
      </c>
      <c r="P55" s="318" t="s">
        <v>36</v>
      </c>
      <c r="Q55" s="318" t="s">
        <v>35</v>
      </c>
      <c r="R55" s="318" t="s">
        <v>326</v>
      </c>
    </row>
    <row r="56" spans="2:18">
      <c r="B56" s="318" t="s">
        <v>303</v>
      </c>
      <c r="C56" s="318" t="s">
        <v>323</v>
      </c>
      <c r="D56" s="318" t="s">
        <v>323</v>
      </c>
      <c r="E56" s="332" t="s">
        <v>324</v>
      </c>
      <c r="F56" s="318" t="s">
        <v>303</v>
      </c>
      <c r="G56" s="318" t="s">
        <v>323</v>
      </c>
      <c r="H56" s="318" t="s">
        <v>323</v>
      </c>
      <c r="I56" s="318" t="s">
        <v>324</v>
      </c>
      <c r="K56" s="318" t="s">
        <v>303</v>
      </c>
      <c r="L56" s="318" t="s">
        <v>323</v>
      </c>
      <c r="M56" s="318" t="s">
        <v>323</v>
      </c>
      <c r="N56" s="332" t="s">
        <v>324</v>
      </c>
      <c r="O56" s="318" t="s">
        <v>303</v>
      </c>
      <c r="P56" s="318" t="s">
        <v>323</v>
      </c>
      <c r="Q56" s="318" t="s">
        <v>323</v>
      </c>
      <c r="R56" s="318" t="s">
        <v>324</v>
      </c>
    </row>
    <row r="57" spans="2:18">
      <c r="B57" s="16">
        <v>1000</v>
      </c>
      <c r="C57" s="16">
        <v>33432</v>
      </c>
      <c r="D57" s="16">
        <v>25118</v>
      </c>
      <c r="E57" s="306">
        <v>269.21499999999997</v>
      </c>
      <c r="F57" s="16">
        <v>1760</v>
      </c>
      <c r="G57" s="16">
        <v>77056</v>
      </c>
      <c r="H57" s="16">
        <v>62423</v>
      </c>
      <c r="I57" s="306">
        <v>301.54300000000001</v>
      </c>
      <c r="K57" s="16">
        <f t="shared" si="8"/>
        <v>1000</v>
      </c>
      <c r="L57" s="16">
        <f t="shared" si="9"/>
        <v>42796</v>
      </c>
      <c r="M57" s="16">
        <f t="shared" si="10"/>
        <v>34482</v>
      </c>
      <c r="N57" s="306">
        <f t="shared" si="11"/>
        <v>269.21499999999997</v>
      </c>
      <c r="O57" s="16">
        <f t="shared" si="12"/>
        <v>1760</v>
      </c>
      <c r="P57" s="16">
        <f t="shared" si="13"/>
        <v>86420</v>
      </c>
      <c r="Q57" s="16">
        <f t="shared" si="14"/>
        <v>71787</v>
      </c>
      <c r="R57" s="306">
        <f t="shared" si="15"/>
        <v>301.54300000000001</v>
      </c>
    </row>
    <row r="58" spans="2:18">
      <c r="B58" s="16">
        <v>1020</v>
      </c>
      <c r="C58" s="16">
        <v>34495</v>
      </c>
      <c r="D58" s="16">
        <v>26015</v>
      </c>
      <c r="E58" s="306">
        <v>270.29300000000001</v>
      </c>
      <c r="F58" s="16">
        <v>1780</v>
      </c>
      <c r="G58" s="16">
        <v>78248</v>
      </c>
      <c r="H58" s="16">
        <v>63449</v>
      </c>
      <c r="I58" s="306">
        <v>302.21699999999998</v>
      </c>
      <c r="K58" s="16">
        <f t="shared" si="8"/>
        <v>1020</v>
      </c>
      <c r="L58" s="16">
        <f t="shared" si="9"/>
        <v>43859</v>
      </c>
      <c r="M58" s="16">
        <f t="shared" si="10"/>
        <v>35379</v>
      </c>
      <c r="N58" s="306">
        <f t="shared" si="11"/>
        <v>270.29300000000001</v>
      </c>
      <c r="O58" s="16">
        <f t="shared" si="12"/>
        <v>1780</v>
      </c>
      <c r="P58" s="16">
        <f t="shared" si="13"/>
        <v>87612</v>
      </c>
      <c r="Q58" s="16">
        <f t="shared" si="14"/>
        <v>72813</v>
      </c>
      <c r="R58" s="306">
        <f t="shared" si="15"/>
        <v>302.21699999999998</v>
      </c>
    </row>
    <row r="59" spans="2:18">
      <c r="B59" s="16">
        <v>1040</v>
      </c>
      <c r="C59" s="16">
        <v>35589</v>
      </c>
      <c r="D59" s="16">
        <v>26942</v>
      </c>
      <c r="E59" s="306">
        <v>271.35399999999998</v>
      </c>
      <c r="F59" s="16">
        <v>1800</v>
      </c>
      <c r="G59" s="16">
        <v>79442</v>
      </c>
      <c r="H59" s="16">
        <v>64477</v>
      </c>
      <c r="I59" s="306">
        <v>302.88400000000001</v>
      </c>
      <c r="K59" s="16">
        <f t="shared" si="8"/>
        <v>1040</v>
      </c>
      <c r="L59" s="16">
        <f t="shared" si="9"/>
        <v>44953</v>
      </c>
      <c r="M59" s="16">
        <f t="shared" si="10"/>
        <v>36306</v>
      </c>
      <c r="N59" s="306">
        <f t="shared" si="11"/>
        <v>271.35399999999998</v>
      </c>
      <c r="O59" s="16">
        <f t="shared" si="12"/>
        <v>1800</v>
      </c>
      <c r="P59" s="16">
        <f t="shared" si="13"/>
        <v>88806</v>
      </c>
      <c r="Q59" s="16">
        <f t="shared" si="14"/>
        <v>73841</v>
      </c>
      <c r="R59" s="306">
        <f t="shared" si="15"/>
        <v>302.88400000000001</v>
      </c>
    </row>
    <row r="60" spans="2:18">
      <c r="B60" s="16">
        <v>1060</v>
      </c>
      <c r="C60" s="16">
        <v>36687</v>
      </c>
      <c r="D60" s="16">
        <v>27874</v>
      </c>
      <c r="E60" s="306">
        <v>272.39999999999998</v>
      </c>
      <c r="F60" s="16">
        <v>1820</v>
      </c>
      <c r="G60" s="16">
        <v>80636</v>
      </c>
      <c r="H60" s="16">
        <v>65505</v>
      </c>
      <c r="I60" s="306">
        <v>303.54399999999998</v>
      </c>
      <c r="K60" s="16">
        <f t="shared" si="8"/>
        <v>1060</v>
      </c>
      <c r="L60" s="16">
        <f t="shared" si="9"/>
        <v>46051</v>
      </c>
      <c r="M60" s="16">
        <f t="shared" si="10"/>
        <v>37238</v>
      </c>
      <c r="N60" s="306">
        <f t="shared" si="11"/>
        <v>272.39999999999998</v>
      </c>
      <c r="O60" s="16">
        <f t="shared" si="12"/>
        <v>1820</v>
      </c>
      <c r="P60" s="16">
        <f t="shared" si="13"/>
        <v>90000</v>
      </c>
      <c r="Q60" s="16">
        <f t="shared" si="14"/>
        <v>74869</v>
      </c>
      <c r="R60" s="306">
        <f t="shared" si="15"/>
        <v>303.54399999999998</v>
      </c>
    </row>
    <row r="61" spans="2:18">
      <c r="B61" s="16">
        <v>1080</v>
      </c>
      <c r="C61" s="16">
        <v>37789</v>
      </c>
      <c r="D61" s="16">
        <v>28810</v>
      </c>
      <c r="E61" s="306">
        <v>273.43</v>
      </c>
      <c r="F61" s="16">
        <v>1840</v>
      </c>
      <c r="G61" s="16">
        <v>81832</v>
      </c>
      <c r="H61" s="16">
        <v>66534</v>
      </c>
      <c r="I61" s="306">
        <v>304.19799999999998</v>
      </c>
      <c r="K61" s="16">
        <f t="shared" si="8"/>
        <v>1080</v>
      </c>
      <c r="L61" s="16">
        <f t="shared" si="9"/>
        <v>47153</v>
      </c>
      <c r="M61" s="16">
        <f t="shared" si="10"/>
        <v>38174</v>
      </c>
      <c r="N61" s="306">
        <f t="shared" si="11"/>
        <v>273.43</v>
      </c>
      <c r="O61" s="16">
        <f t="shared" si="12"/>
        <v>1840</v>
      </c>
      <c r="P61" s="16">
        <f t="shared" si="13"/>
        <v>91196</v>
      </c>
      <c r="Q61" s="16">
        <f t="shared" si="14"/>
        <v>75898</v>
      </c>
      <c r="R61" s="306">
        <f t="shared" si="15"/>
        <v>304.19799999999998</v>
      </c>
    </row>
    <row r="62" spans="2:18">
      <c r="B62" s="16"/>
      <c r="C62" s="16"/>
      <c r="D62" s="16"/>
      <c r="E62" s="306"/>
      <c r="F62" s="16"/>
      <c r="G62" s="16"/>
      <c r="H62" s="16"/>
      <c r="I62" s="306"/>
      <c r="K62" s="16"/>
      <c r="L62" s="16"/>
      <c r="M62" s="16"/>
      <c r="N62" s="306"/>
      <c r="O62" s="16"/>
      <c r="P62" s="16"/>
      <c r="Q62" s="16"/>
      <c r="R62" s="306"/>
    </row>
    <row r="63" spans="2:18">
      <c r="B63" s="16">
        <v>1100</v>
      </c>
      <c r="C63" s="16">
        <v>38894</v>
      </c>
      <c r="D63" s="16">
        <v>29749</v>
      </c>
      <c r="E63" s="306">
        <v>274.44499999999999</v>
      </c>
      <c r="F63" s="16">
        <v>1860</v>
      </c>
      <c r="G63" s="16">
        <v>83030</v>
      </c>
      <c r="H63" s="16">
        <v>67566</v>
      </c>
      <c r="I63" s="306">
        <v>304.84500000000003</v>
      </c>
      <c r="K63" s="16">
        <f t="shared" si="8"/>
        <v>1100</v>
      </c>
      <c r="L63" s="16">
        <f t="shared" si="9"/>
        <v>48258</v>
      </c>
      <c r="M63" s="16">
        <f t="shared" si="10"/>
        <v>39113</v>
      </c>
      <c r="N63" s="306">
        <f t="shared" si="11"/>
        <v>274.44499999999999</v>
      </c>
      <c r="O63" s="16">
        <f t="shared" si="12"/>
        <v>1860</v>
      </c>
      <c r="P63" s="16">
        <f t="shared" si="13"/>
        <v>92394</v>
      </c>
      <c r="Q63" s="16">
        <f t="shared" si="14"/>
        <v>76930</v>
      </c>
      <c r="R63" s="306">
        <f t="shared" si="15"/>
        <v>304.84500000000003</v>
      </c>
    </row>
    <row r="64" spans="2:18">
      <c r="B64" s="16">
        <v>1120</v>
      </c>
      <c r="C64" s="16">
        <v>40005</v>
      </c>
      <c r="D64" s="16">
        <v>30693</v>
      </c>
      <c r="E64" s="306">
        <v>275.44400000000002</v>
      </c>
      <c r="F64" s="16">
        <v>1880</v>
      </c>
      <c r="G64" s="16">
        <v>84229</v>
      </c>
      <c r="H64" s="16">
        <v>68599</v>
      </c>
      <c r="I64" s="306">
        <v>305.48700000000002</v>
      </c>
      <c r="K64" s="16">
        <f t="shared" si="8"/>
        <v>1120</v>
      </c>
      <c r="L64" s="16">
        <f t="shared" si="9"/>
        <v>49369</v>
      </c>
      <c r="M64" s="16">
        <f t="shared" si="10"/>
        <v>40057</v>
      </c>
      <c r="N64" s="306">
        <f t="shared" si="11"/>
        <v>275.44400000000002</v>
      </c>
      <c r="O64" s="16">
        <f t="shared" si="12"/>
        <v>1880</v>
      </c>
      <c r="P64" s="16">
        <f t="shared" si="13"/>
        <v>93593</v>
      </c>
      <c r="Q64" s="16">
        <f t="shared" si="14"/>
        <v>77963</v>
      </c>
      <c r="R64" s="306">
        <f t="shared" si="15"/>
        <v>305.48700000000002</v>
      </c>
    </row>
    <row r="65" spans="2:18">
      <c r="B65" s="16">
        <v>1140</v>
      </c>
      <c r="C65" s="16">
        <v>41120</v>
      </c>
      <c r="D65" s="16">
        <v>31642</v>
      </c>
      <c r="E65" s="306">
        <v>276.43</v>
      </c>
      <c r="F65" s="16">
        <v>1900</v>
      </c>
      <c r="G65" s="16">
        <v>85429</v>
      </c>
      <c r="H65" s="16">
        <v>69632</v>
      </c>
      <c r="I65" s="306">
        <v>306.12200000000001</v>
      </c>
      <c r="K65" s="16">
        <f t="shared" si="8"/>
        <v>1140</v>
      </c>
      <c r="L65" s="16">
        <f t="shared" si="9"/>
        <v>50484</v>
      </c>
      <c r="M65" s="16">
        <f t="shared" si="10"/>
        <v>41006</v>
      </c>
      <c r="N65" s="306">
        <f t="shared" si="11"/>
        <v>276.43</v>
      </c>
      <c r="O65" s="16">
        <f t="shared" si="12"/>
        <v>1900</v>
      </c>
      <c r="P65" s="16">
        <f t="shared" si="13"/>
        <v>94793</v>
      </c>
      <c r="Q65" s="16">
        <f t="shared" si="14"/>
        <v>78996</v>
      </c>
      <c r="R65" s="306">
        <f t="shared" si="15"/>
        <v>306.12200000000001</v>
      </c>
    </row>
    <row r="66" spans="2:18">
      <c r="B66" s="16">
        <v>1160</v>
      </c>
      <c r="C66" s="16">
        <v>42238</v>
      </c>
      <c r="D66" s="16">
        <v>32594</v>
      </c>
      <c r="E66" s="306">
        <v>277.40300000000002</v>
      </c>
      <c r="F66" s="16">
        <v>1920</v>
      </c>
      <c r="G66" s="16">
        <v>86631</v>
      </c>
      <c r="H66" s="16">
        <v>70668</v>
      </c>
      <c r="I66" s="306">
        <v>306.75099999999998</v>
      </c>
      <c r="K66" s="16">
        <f t="shared" si="8"/>
        <v>1160</v>
      </c>
      <c r="L66" s="16">
        <f t="shared" si="9"/>
        <v>51602</v>
      </c>
      <c r="M66" s="16">
        <f t="shared" si="10"/>
        <v>41958</v>
      </c>
      <c r="N66" s="306">
        <f t="shared" si="11"/>
        <v>277.40300000000002</v>
      </c>
      <c r="O66" s="16">
        <f t="shared" si="12"/>
        <v>1920</v>
      </c>
      <c r="P66" s="16">
        <f t="shared" si="13"/>
        <v>95995</v>
      </c>
      <c r="Q66" s="16">
        <f t="shared" si="14"/>
        <v>80032</v>
      </c>
      <c r="R66" s="306">
        <f t="shared" si="15"/>
        <v>306.75099999999998</v>
      </c>
    </row>
    <row r="67" spans="2:18">
      <c r="B67" s="16">
        <v>1180</v>
      </c>
      <c r="C67" s="16">
        <v>43060</v>
      </c>
      <c r="D67" s="16">
        <v>33249</v>
      </c>
      <c r="E67" s="306">
        <v>278.36099999999999</v>
      </c>
      <c r="F67" s="16">
        <v>1940</v>
      </c>
      <c r="G67" s="16">
        <v>87833</v>
      </c>
      <c r="H67" s="16">
        <v>71704</v>
      </c>
      <c r="I67" s="306">
        <v>307.37400000000002</v>
      </c>
      <c r="K67" s="16">
        <f t="shared" si="8"/>
        <v>1180</v>
      </c>
      <c r="L67" s="16">
        <f t="shared" si="9"/>
        <v>52424</v>
      </c>
      <c r="M67" s="16">
        <f t="shared" si="10"/>
        <v>42613</v>
      </c>
      <c r="N67" s="306">
        <f t="shared" si="11"/>
        <v>278.36099999999999</v>
      </c>
      <c r="O67" s="16">
        <f t="shared" si="12"/>
        <v>1940</v>
      </c>
      <c r="P67" s="16">
        <f t="shared" si="13"/>
        <v>97197</v>
      </c>
      <c r="Q67" s="16">
        <f t="shared" si="14"/>
        <v>81068</v>
      </c>
      <c r="R67" s="306">
        <f t="shared" si="15"/>
        <v>307.37400000000002</v>
      </c>
    </row>
    <row r="68" spans="2:18">
      <c r="B68" s="16"/>
      <c r="C68" s="16"/>
      <c r="D68" s="16"/>
      <c r="E68" s="306"/>
      <c r="F68" s="16"/>
      <c r="G68" s="16"/>
      <c r="H68" s="16"/>
      <c r="I68" s="306"/>
      <c r="K68" s="16"/>
      <c r="L68" s="16"/>
      <c r="M68" s="16"/>
      <c r="N68" s="306"/>
      <c r="O68" s="16"/>
      <c r="P68" s="16"/>
      <c r="Q68" s="16"/>
      <c r="R68" s="306"/>
    </row>
    <row r="69" spans="2:18">
      <c r="B69" s="16">
        <v>1200</v>
      </c>
      <c r="C69" s="16">
        <v>44484</v>
      </c>
      <c r="D69" s="16">
        <v>34507</v>
      </c>
      <c r="E69" s="306">
        <v>297.30700000000002</v>
      </c>
      <c r="F69" s="16">
        <v>1960</v>
      </c>
      <c r="G69" s="16">
        <v>89037</v>
      </c>
      <c r="H69" s="16">
        <v>72742</v>
      </c>
      <c r="I69" s="306">
        <v>307.99200000000002</v>
      </c>
      <c r="K69" s="16">
        <f t="shared" si="8"/>
        <v>1200</v>
      </c>
      <c r="L69" s="16">
        <f t="shared" si="9"/>
        <v>53848</v>
      </c>
      <c r="M69" s="16">
        <f t="shared" si="10"/>
        <v>43871</v>
      </c>
      <c r="N69" s="306">
        <f t="shared" si="11"/>
        <v>297.30700000000002</v>
      </c>
      <c r="O69" s="16">
        <f t="shared" si="12"/>
        <v>1960</v>
      </c>
      <c r="P69" s="16">
        <f t="shared" si="13"/>
        <v>98401</v>
      </c>
      <c r="Q69" s="16">
        <f t="shared" si="14"/>
        <v>82106</v>
      </c>
      <c r="R69" s="306">
        <f t="shared" si="15"/>
        <v>307.99200000000002</v>
      </c>
    </row>
    <row r="70" spans="2:18">
      <c r="B70" s="16">
        <v>1220</v>
      </c>
      <c r="C70" s="16">
        <v>45613</v>
      </c>
      <c r="D70" s="16">
        <v>35470</v>
      </c>
      <c r="E70" s="306">
        <v>280.238</v>
      </c>
      <c r="F70" s="16">
        <v>1980</v>
      </c>
      <c r="G70" s="16">
        <v>90242</v>
      </c>
      <c r="H70" s="16">
        <v>73780</v>
      </c>
      <c r="I70" s="306">
        <v>308.60399999999998</v>
      </c>
      <c r="K70" s="16">
        <f t="shared" si="8"/>
        <v>1220</v>
      </c>
      <c r="L70" s="16">
        <f t="shared" si="9"/>
        <v>54977</v>
      </c>
      <c r="M70" s="16">
        <f t="shared" si="10"/>
        <v>44834</v>
      </c>
      <c r="N70" s="306">
        <f t="shared" si="11"/>
        <v>280.238</v>
      </c>
      <c r="O70" s="16">
        <f t="shared" si="12"/>
        <v>1980</v>
      </c>
      <c r="P70" s="16">
        <f t="shared" si="13"/>
        <v>99606</v>
      </c>
      <c r="Q70" s="16">
        <f t="shared" si="14"/>
        <v>83144</v>
      </c>
      <c r="R70" s="306">
        <f t="shared" si="15"/>
        <v>308.60399999999998</v>
      </c>
    </row>
    <row r="71" spans="2:18">
      <c r="B71" s="16">
        <v>1240</v>
      </c>
      <c r="C71" s="16">
        <v>46744</v>
      </c>
      <c r="D71" s="16">
        <v>36435</v>
      </c>
      <c r="E71" s="306">
        <v>281.15800000000002</v>
      </c>
      <c r="F71" s="16">
        <v>2000</v>
      </c>
      <c r="G71" s="16">
        <v>91440</v>
      </c>
      <c r="H71" s="16">
        <v>74812</v>
      </c>
      <c r="I71" s="306">
        <v>309.20999999999998</v>
      </c>
      <c r="K71" s="16">
        <f t="shared" si="8"/>
        <v>1240</v>
      </c>
      <c r="L71" s="16">
        <f t="shared" si="9"/>
        <v>56108</v>
      </c>
      <c r="M71" s="16">
        <f t="shared" si="10"/>
        <v>45799</v>
      </c>
      <c r="N71" s="306">
        <f t="shared" si="11"/>
        <v>281.15800000000002</v>
      </c>
      <c r="O71" s="16">
        <f t="shared" si="12"/>
        <v>2000</v>
      </c>
      <c r="P71" s="16">
        <f t="shared" si="13"/>
        <v>100804</v>
      </c>
      <c r="Q71" s="16">
        <f t="shared" si="14"/>
        <v>84176</v>
      </c>
      <c r="R71" s="306">
        <f t="shared" si="15"/>
        <v>309.20999999999998</v>
      </c>
    </row>
    <row r="72" spans="2:18">
      <c r="B72" s="16">
        <v>1260</v>
      </c>
      <c r="C72" s="16">
        <v>47880</v>
      </c>
      <c r="D72" s="16">
        <v>37404</v>
      </c>
      <c r="E72" s="306">
        <v>282.06599999999997</v>
      </c>
      <c r="F72" s="16">
        <v>2050</v>
      </c>
      <c r="G72" s="16">
        <v>94471</v>
      </c>
      <c r="H72" s="16">
        <v>77427</v>
      </c>
      <c r="I72" s="306">
        <v>310.70100000000002</v>
      </c>
      <c r="K72" s="16">
        <f t="shared" si="8"/>
        <v>1260</v>
      </c>
      <c r="L72" s="16">
        <f t="shared" si="9"/>
        <v>57244</v>
      </c>
      <c r="M72" s="16">
        <f t="shared" si="10"/>
        <v>46768</v>
      </c>
      <c r="N72" s="306">
        <f t="shared" si="11"/>
        <v>282.06599999999997</v>
      </c>
      <c r="O72" s="16">
        <f t="shared" si="12"/>
        <v>2050</v>
      </c>
      <c r="P72" s="16">
        <f t="shared" si="13"/>
        <v>103835</v>
      </c>
      <c r="Q72" s="16">
        <f t="shared" si="14"/>
        <v>86791</v>
      </c>
      <c r="R72" s="306">
        <f t="shared" si="15"/>
        <v>310.70100000000002</v>
      </c>
    </row>
    <row r="73" spans="2:18">
      <c r="B73" s="16">
        <v>1280</v>
      </c>
      <c r="C73" s="16">
        <v>49017</v>
      </c>
      <c r="D73" s="16">
        <v>38375</v>
      </c>
      <c r="E73" s="306">
        <v>282.96199999999999</v>
      </c>
      <c r="F73" s="16">
        <v>2100</v>
      </c>
      <c r="G73" s="16">
        <v>97500</v>
      </c>
      <c r="H73" s="16">
        <v>80041</v>
      </c>
      <c r="I73" s="306">
        <v>312.16000000000003</v>
      </c>
      <c r="K73" s="16">
        <f t="shared" si="8"/>
        <v>1280</v>
      </c>
      <c r="L73" s="16">
        <f t="shared" si="9"/>
        <v>58381</v>
      </c>
      <c r="M73" s="16">
        <f t="shared" si="10"/>
        <v>47739</v>
      </c>
      <c r="N73" s="306">
        <f t="shared" si="11"/>
        <v>282.96199999999999</v>
      </c>
      <c r="O73" s="16">
        <f t="shared" si="12"/>
        <v>2100</v>
      </c>
      <c r="P73" s="16">
        <f t="shared" si="13"/>
        <v>106864</v>
      </c>
      <c r="Q73" s="16">
        <f t="shared" si="14"/>
        <v>89405</v>
      </c>
      <c r="R73" s="306">
        <f t="shared" si="15"/>
        <v>312.16000000000003</v>
      </c>
    </row>
    <row r="74" spans="2:18">
      <c r="B74" s="16"/>
      <c r="C74" s="16"/>
      <c r="D74" s="16"/>
      <c r="E74" s="306"/>
      <c r="F74" s="16"/>
      <c r="G74" s="16"/>
      <c r="H74" s="16"/>
      <c r="I74" s="306"/>
      <c r="K74" s="16"/>
      <c r="L74" s="16"/>
      <c r="M74" s="16"/>
      <c r="N74" s="306"/>
      <c r="O74" s="16"/>
      <c r="P74" s="16"/>
      <c r="Q74" s="16"/>
      <c r="R74" s="306"/>
    </row>
    <row r="75" spans="2:18">
      <c r="B75" s="16">
        <v>1300</v>
      </c>
      <c r="C75" s="16">
        <v>50158</v>
      </c>
      <c r="D75" s="16">
        <v>39350</v>
      </c>
      <c r="E75" s="306">
        <v>283.84699999999998</v>
      </c>
      <c r="F75" s="16">
        <v>2150</v>
      </c>
      <c r="G75" s="16">
        <v>100534</v>
      </c>
      <c r="H75" s="16">
        <v>82659</v>
      </c>
      <c r="I75" s="306">
        <v>313.589</v>
      </c>
      <c r="K75" s="16">
        <f t="shared" si="8"/>
        <v>1300</v>
      </c>
      <c r="L75" s="16">
        <f t="shared" si="9"/>
        <v>59522</v>
      </c>
      <c r="M75" s="16">
        <f t="shared" si="10"/>
        <v>48714</v>
      </c>
      <c r="N75" s="306">
        <f t="shared" si="11"/>
        <v>283.84699999999998</v>
      </c>
      <c r="O75" s="16">
        <f t="shared" si="12"/>
        <v>2150</v>
      </c>
      <c r="P75" s="16">
        <f t="shared" si="13"/>
        <v>109898</v>
      </c>
      <c r="Q75" s="16">
        <f t="shared" si="14"/>
        <v>92023</v>
      </c>
      <c r="R75" s="306">
        <f t="shared" si="15"/>
        <v>313.589</v>
      </c>
    </row>
    <row r="76" spans="2:18">
      <c r="B76" s="16">
        <v>1320</v>
      </c>
      <c r="C76" s="16">
        <v>51302</v>
      </c>
      <c r="D76" s="16">
        <v>40328</v>
      </c>
      <c r="E76" s="306">
        <v>284.72199999999998</v>
      </c>
      <c r="F76" s="16">
        <v>2200</v>
      </c>
      <c r="G76" s="16">
        <v>103575</v>
      </c>
      <c r="H76" s="16">
        <v>85284</v>
      </c>
      <c r="I76" s="306">
        <v>314.988</v>
      </c>
      <c r="K76" s="16">
        <f t="shared" si="8"/>
        <v>1320</v>
      </c>
      <c r="L76" s="16">
        <f t="shared" si="9"/>
        <v>60666</v>
      </c>
      <c r="M76" s="16">
        <f t="shared" si="10"/>
        <v>49692</v>
      </c>
      <c r="N76" s="306">
        <f t="shared" si="11"/>
        <v>284.72199999999998</v>
      </c>
      <c r="O76" s="16">
        <f t="shared" ref="O76:O101" si="16">F76</f>
        <v>2200</v>
      </c>
      <c r="P76" s="16">
        <f t="shared" ref="P76:P101" si="17">G76+9364</f>
        <v>112939</v>
      </c>
      <c r="Q76" s="16">
        <f t="shared" ref="Q76:Q101" si="18">H76+6885+2479</f>
        <v>94648</v>
      </c>
      <c r="R76" s="306">
        <f t="shared" ref="R76:R101" si="19">I76</f>
        <v>314.988</v>
      </c>
    </row>
    <row r="77" spans="2:18">
      <c r="B77" s="16">
        <v>1340</v>
      </c>
      <c r="C77" s="16">
        <v>52449</v>
      </c>
      <c r="D77" s="16">
        <v>41308</v>
      </c>
      <c r="E77" s="306">
        <v>285.58600000000001</v>
      </c>
      <c r="F77" s="16">
        <v>2250</v>
      </c>
      <c r="G77" s="16">
        <v>106620</v>
      </c>
      <c r="H77" s="16">
        <v>87914</v>
      </c>
      <c r="I77" s="306">
        <v>316.35599999999999</v>
      </c>
      <c r="K77" s="16">
        <f t="shared" ref="K77:K101" si="20">B77</f>
        <v>1340</v>
      </c>
      <c r="L77" s="16">
        <f t="shared" ref="L77:L101" si="21">C77+9364</f>
        <v>61813</v>
      </c>
      <c r="M77" s="16">
        <f t="shared" ref="M77:M101" si="22">D77+6885+2479</f>
        <v>50672</v>
      </c>
      <c r="N77" s="306">
        <f t="shared" ref="N77:N101" si="23">E77</f>
        <v>285.58600000000001</v>
      </c>
      <c r="O77" s="16">
        <f t="shared" si="16"/>
        <v>2250</v>
      </c>
      <c r="P77" s="16">
        <f t="shared" si="17"/>
        <v>115984</v>
      </c>
      <c r="Q77" s="16">
        <f t="shared" si="18"/>
        <v>97278</v>
      </c>
      <c r="R77" s="306">
        <f t="shared" si="19"/>
        <v>316.35599999999999</v>
      </c>
    </row>
    <row r="78" spans="2:18">
      <c r="B78" s="16">
        <v>1360</v>
      </c>
      <c r="C78" s="16">
        <v>53599</v>
      </c>
      <c r="D78" s="16">
        <v>42292</v>
      </c>
      <c r="E78" s="306">
        <v>286</v>
      </c>
      <c r="F78" s="16">
        <v>2300</v>
      </c>
      <c r="G78" s="16">
        <v>109671</v>
      </c>
      <c r="H78" s="16">
        <v>90549</v>
      </c>
      <c r="I78" s="306">
        <v>317.69499999999999</v>
      </c>
      <c r="K78" s="16">
        <f t="shared" si="20"/>
        <v>1360</v>
      </c>
      <c r="L78" s="16">
        <f t="shared" si="21"/>
        <v>62963</v>
      </c>
      <c r="M78" s="16">
        <f t="shared" si="22"/>
        <v>51656</v>
      </c>
      <c r="N78" s="306">
        <f t="shared" si="23"/>
        <v>286</v>
      </c>
      <c r="O78" s="16">
        <f t="shared" si="16"/>
        <v>2300</v>
      </c>
      <c r="P78" s="16">
        <f t="shared" si="17"/>
        <v>119035</v>
      </c>
      <c r="Q78" s="16">
        <f t="shared" si="18"/>
        <v>99913</v>
      </c>
      <c r="R78" s="306">
        <f t="shared" si="19"/>
        <v>317.69499999999999</v>
      </c>
    </row>
    <row r="79" spans="2:18">
      <c r="B79" s="16">
        <v>1380</v>
      </c>
      <c r="C79" s="16">
        <v>54752</v>
      </c>
      <c r="D79" s="16">
        <v>43279</v>
      </c>
      <c r="E79" s="306">
        <v>439</v>
      </c>
      <c r="F79" s="16">
        <v>2350</v>
      </c>
      <c r="G79" s="16">
        <v>112727</v>
      </c>
      <c r="H79" s="16">
        <v>93189</v>
      </c>
      <c r="I79" s="306">
        <v>319.01100000000002</v>
      </c>
      <c r="K79" s="16">
        <f t="shared" si="20"/>
        <v>1380</v>
      </c>
      <c r="L79" s="16">
        <f t="shared" si="21"/>
        <v>64116</v>
      </c>
      <c r="M79" s="16">
        <f t="shared" si="22"/>
        <v>52643</v>
      </c>
      <c r="N79" s="306">
        <f t="shared" si="23"/>
        <v>439</v>
      </c>
      <c r="O79" s="16">
        <f t="shared" si="16"/>
        <v>2350</v>
      </c>
      <c r="P79" s="16">
        <f t="shared" si="17"/>
        <v>122091</v>
      </c>
      <c r="Q79" s="16">
        <f t="shared" si="18"/>
        <v>102553</v>
      </c>
      <c r="R79" s="306">
        <f t="shared" si="19"/>
        <v>319.01100000000002</v>
      </c>
    </row>
    <row r="80" spans="2:18">
      <c r="B80" s="16"/>
      <c r="C80" s="16"/>
      <c r="D80" s="16"/>
      <c r="E80" s="306"/>
      <c r="F80" s="16"/>
      <c r="G80" s="16"/>
      <c r="H80" s="16"/>
      <c r="I80" s="306"/>
      <c r="K80" s="16"/>
      <c r="L80" s="16"/>
      <c r="M80" s="16"/>
      <c r="N80" s="306"/>
      <c r="O80" s="16"/>
      <c r="P80" s="16"/>
      <c r="Q80" s="16"/>
      <c r="R80" s="306"/>
    </row>
    <row r="81" spans="2:18">
      <c r="B81" s="16">
        <v>1400</v>
      </c>
      <c r="C81" s="16">
        <v>55907</v>
      </c>
      <c r="D81" s="16">
        <v>44267</v>
      </c>
      <c r="E81" s="306">
        <v>287.28300000000002</v>
      </c>
      <c r="F81" s="16">
        <v>2400</v>
      </c>
      <c r="G81" s="16">
        <v>115788</v>
      </c>
      <c r="H81" s="16">
        <v>95834</v>
      </c>
      <c r="I81" s="306">
        <v>320.30200000000002</v>
      </c>
      <c r="K81" s="16">
        <f t="shared" si="20"/>
        <v>1400</v>
      </c>
      <c r="L81" s="16">
        <f t="shared" si="21"/>
        <v>65271</v>
      </c>
      <c r="M81" s="16">
        <f t="shared" si="22"/>
        <v>53631</v>
      </c>
      <c r="N81" s="306">
        <f t="shared" si="23"/>
        <v>287.28300000000002</v>
      </c>
      <c r="O81" s="16">
        <f t="shared" si="16"/>
        <v>2400</v>
      </c>
      <c r="P81" s="16">
        <f t="shared" si="17"/>
        <v>125152</v>
      </c>
      <c r="Q81" s="16">
        <f t="shared" si="18"/>
        <v>105198</v>
      </c>
      <c r="R81" s="306">
        <f t="shared" si="19"/>
        <v>320.30200000000002</v>
      </c>
    </row>
    <row r="82" spans="2:18">
      <c r="B82" s="16">
        <v>1420</v>
      </c>
      <c r="C82" s="16">
        <v>57063</v>
      </c>
      <c r="D82" s="16">
        <v>45257</v>
      </c>
      <c r="E82" s="306">
        <v>288.10599999999999</v>
      </c>
      <c r="F82" s="16">
        <v>2450</v>
      </c>
      <c r="G82" s="16">
        <v>118855</v>
      </c>
      <c r="H82" s="16">
        <v>98486</v>
      </c>
      <c r="I82" s="306">
        <v>321.56599999999997</v>
      </c>
      <c r="K82" s="16">
        <f t="shared" si="20"/>
        <v>1420</v>
      </c>
      <c r="L82" s="16">
        <f t="shared" si="21"/>
        <v>66427</v>
      </c>
      <c r="M82" s="16">
        <f t="shared" si="22"/>
        <v>54621</v>
      </c>
      <c r="N82" s="306">
        <f t="shared" si="23"/>
        <v>288.10599999999999</v>
      </c>
      <c r="O82" s="16">
        <f t="shared" si="16"/>
        <v>2450</v>
      </c>
      <c r="P82" s="16">
        <f t="shared" si="17"/>
        <v>128219</v>
      </c>
      <c r="Q82" s="16">
        <f t="shared" si="18"/>
        <v>107850</v>
      </c>
      <c r="R82" s="306">
        <f t="shared" si="19"/>
        <v>321.56599999999997</v>
      </c>
    </row>
    <row r="83" spans="2:18">
      <c r="B83" s="16">
        <v>1440</v>
      </c>
      <c r="C83" s="16">
        <v>58222</v>
      </c>
      <c r="D83" s="16">
        <v>46250</v>
      </c>
      <c r="E83" s="306">
        <v>288.93400000000003</v>
      </c>
      <c r="F83" s="16">
        <v>2500</v>
      </c>
      <c r="G83" s="16">
        <v>121926</v>
      </c>
      <c r="H83" s="16">
        <v>101141</v>
      </c>
      <c r="I83" s="306">
        <v>322.80799999999999</v>
      </c>
      <c r="K83" s="16">
        <f t="shared" si="20"/>
        <v>1440</v>
      </c>
      <c r="L83" s="16">
        <f t="shared" si="21"/>
        <v>67586</v>
      </c>
      <c r="M83" s="16">
        <f t="shared" si="22"/>
        <v>55614</v>
      </c>
      <c r="N83" s="306">
        <f t="shared" si="23"/>
        <v>288.93400000000003</v>
      </c>
      <c r="O83" s="16">
        <f t="shared" si="16"/>
        <v>2500</v>
      </c>
      <c r="P83" s="16">
        <f t="shared" si="17"/>
        <v>131290</v>
      </c>
      <c r="Q83" s="16">
        <f t="shared" si="18"/>
        <v>110505</v>
      </c>
      <c r="R83" s="306">
        <f t="shared" si="19"/>
        <v>322.80799999999999</v>
      </c>
    </row>
    <row r="84" spans="2:18">
      <c r="B84" s="16">
        <v>1460</v>
      </c>
      <c r="C84" s="16">
        <v>59384</v>
      </c>
      <c r="D84" s="16">
        <v>47246</v>
      </c>
      <c r="E84" s="306">
        <v>289.74299999999999</v>
      </c>
      <c r="F84" s="16">
        <v>2550</v>
      </c>
      <c r="G84" s="16">
        <v>125004</v>
      </c>
      <c r="H84" s="16">
        <v>103803</v>
      </c>
      <c r="I84" s="306">
        <v>324.02600000000001</v>
      </c>
      <c r="K84" s="16">
        <f t="shared" si="20"/>
        <v>1460</v>
      </c>
      <c r="L84" s="16">
        <f t="shared" si="21"/>
        <v>68748</v>
      </c>
      <c r="M84" s="16">
        <f t="shared" si="22"/>
        <v>56610</v>
      </c>
      <c r="N84" s="306">
        <f t="shared" si="23"/>
        <v>289.74299999999999</v>
      </c>
      <c r="O84" s="16">
        <f t="shared" si="16"/>
        <v>2550</v>
      </c>
      <c r="P84" s="16">
        <f t="shared" si="17"/>
        <v>134368</v>
      </c>
      <c r="Q84" s="16">
        <f t="shared" si="18"/>
        <v>113167</v>
      </c>
      <c r="R84" s="306">
        <f t="shared" si="19"/>
        <v>324.02600000000001</v>
      </c>
    </row>
    <row r="85" spans="2:18">
      <c r="B85" s="16">
        <v>1480</v>
      </c>
      <c r="C85" s="16">
        <v>57547</v>
      </c>
      <c r="D85" s="16">
        <v>45242</v>
      </c>
      <c r="E85" s="306">
        <v>290.54199999999997</v>
      </c>
      <c r="F85" s="16">
        <v>2600</v>
      </c>
      <c r="G85" s="16">
        <v>128085</v>
      </c>
      <c r="H85" s="16">
        <v>106469</v>
      </c>
      <c r="I85" s="306">
        <v>325.22199999999998</v>
      </c>
      <c r="K85" s="16">
        <f t="shared" si="20"/>
        <v>1480</v>
      </c>
      <c r="L85" s="16">
        <f t="shared" si="21"/>
        <v>66911</v>
      </c>
      <c r="M85" s="16">
        <f t="shared" si="22"/>
        <v>54606</v>
      </c>
      <c r="N85" s="306">
        <f t="shared" si="23"/>
        <v>290.54199999999997</v>
      </c>
      <c r="O85" s="16">
        <f t="shared" si="16"/>
        <v>2600</v>
      </c>
      <c r="P85" s="16">
        <f t="shared" si="17"/>
        <v>137449</v>
      </c>
      <c r="Q85" s="16">
        <f t="shared" si="18"/>
        <v>115833</v>
      </c>
      <c r="R85" s="306">
        <f t="shared" si="19"/>
        <v>325.22199999999998</v>
      </c>
    </row>
    <row r="86" spans="2:18">
      <c r="B86" s="16"/>
      <c r="C86" s="16"/>
      <c r="D86" s="16"/>
      <c r="E86" s="306"/>
      <c r="F86" s="16"/>
      <c r="G86" s="16"/>
      <c r="H86" s="16"/>
      <c r="I86" s="306"/>
      <c r="K86" s="16"/>
      <c r="L86" s="16"/>
      <c r="M86" s="16"/>
      <c r="N86" s="306"/>
      <c r="O86" s="16"/>
      <c r="P86" s="16"/>
      <c r="Q86" s="16"/>
      <c r="R86" s="306"/>
    </row>
    <row r="87" spans="2:18">
      <c r="B87" s="16">
        <v>1500</v>
      </c>
      <c r="C87" s="16">
        <v>61714</v>
      </c>
      <c r="D87" s="16">
        <v>49243</v>
      </c>
      <c r="E87" s="306">
        <v>291.33300000000003</v>
      </c>
      <c r="F87" s="16">
        <v>2650</v>
      </c>
      <c r="G87" s="16">
        <v>131169</v>
      </c>
      <c r="H87" s="16">
        <v>109137</v>
      </c>
      <c r="I87" s="306">
        <v>326.39600000000002</v>
      </c>
      <c r="K87" s="16">
        <f t="shared" si="20"/>
        <v>1500</v>
      </c>
      <c r="L87" s="16">
        <f t="shared" si="21"/>
        <v>71078</v>
      </c>
      <c r="M87" s="16">
        <f t="shared" si="22"/>
        <v>58607</v>
      </c>
      <c r="N87" s="306">
        <f t="shared" si="23"/>
        <v>291.33300000000003</v>
      </c>
      <c r="O87" s="16">
        <f t="shared" si="16"/>
        <v>2650</v>
      </c>
      <c r="P87" s="16">
        <f t="shared" si="17"/>
        <v>140533</v>
      </c>
      <c r="Q87" s="16">
        <f t="shared" si="18"/>
        <v>118501</v>
      </c>
      <c r="R87" s="306">
        <f t="shared" si="19"/>
        <v>326.39600000000002</v>
      </c>
    </row>
    <row r="88" spans="2:18">
      <c r="B88" s="16">
        <v>1520</v>
      </c>
      <c r="C88" s="16">
        <v>62882</v>
      </c>
      <c r="D88" s="16">
        <v>50245</v>
      </c>
      <c r="E88" s="306">
        <v>292.11399999999998</v>
      </c>
      <c r="F88" s="16">
        <v>2700</v>
      </c>
      <c r="G88" s="16">
        <v>134256</v>
      </c>
      <c r="H88" s="16">
        <v>111808</v>
      </c>
      <c r="I88" s="306">
        <v>327.54899999999998</v>
      </c>
      <c r="K88" s="16">
        <f t="shared" si="20"/>
        <v>1520</v>
      </c>
      <c r="L88" s="16">
        <f t="shared" si="21"/>
        <v>72246</v>
      </c>
      <c r="M88" s="16">
        <f t="shared" si="22"/>
        <v>59609</v>
      </c>
      <c r="N88" s="306">
        <f t="shared" si="23"/>
        <v>292.11399999999998</v>
      </c>
      <c r="O88" s="16">
        <f t="shared" si="16"/>
        <v>2700</v>
      </c>
      <c r="P88" s="16">
        <f t="shared" si="17"/>
        <v>143620</v>
      </c>
      <c r="Q88" s="16">
        <f t="shared" si="18"/>
        <v>121172</v>
      </c>
      <c r="R88" s="306">
        <f t="shared" si="19"/>
        <v>327.54899999999998</v>
      </c>
    </row>
    <row r="89" spans="2:18">
      <c r="B89" s="16">
        <v>1540</v>
      </c>
      <c r="C89" s="16">
        <v>64053</v>
      </c>
      <c r="D89" s="16">
        <v>51249</v>
      </c>
      <c r="E89" s="306">
        <v>292.88799999999998</v>
      </c>
      <c r="F89" s="16">
        <v>2750</v>
      </c>
      <c r="G89" s="16">
        <v>137349</v>
      </c>
      <c r="H89" s="16">
        <v>114486</v>
      </c>
      <c r="I89" s="306">
        <v>328.68400000000003</v>
      </c>
      <c r="K89" s="16">
        <f t="shared" si="20"/>
        <v>1540</v>
      </c>
      <c r="L89" s="16">
        <f t="shared" si="21"/>
        <v>73417</v>
      </c>
      <c r="M89" s="16">
        <f t="shared" si="22"/>
        <v>60613</v>
      </c>
      <c r="N89" s="306">
        <f t="shared" si="23"/>
        <v>292.88799999999998</v>
      </c>
      <c r="O89" s="16">
        <f t="shared" si="16"/>
        <v>2750</v>
      </c>
      <c r="P89" s="16">
        <f t="shared" si="17"/>
        <v>146713</v>
      </c>
      <c r="Q89" s="16">
        <f t="shared" si="18"/>
        <v>123850</v>
      </c>
      <c r="R89" s="306">
        <f t="shared" si="19"/>
        <v>328.68400000000003</v>
      </c>
    </row>
    <row r="90" spans="2:18">
      <c r="B90" s="16">
        <v>1560</v>
      </c>
      <c r="C90" s="16">
        <v>65226</v>
      </c>
      <c r="D90" s="16">
        <v>52256</v>
      </c>
      <c r="E90" s="306">
        <v>293.654</v>
      </c>
      <c r="F90" s="16">
        <v>2800</v>
      </c>
      <c r="G90" s="16">
        <v>140444</v>
      </c>
      <c r="H90" s="16">
        <v>117165</v>
      </c>
      <c r="I90" s="306">
        <v>329.8</v>
      </c>
      <c r="K90" s="16">
        <f t="shared" si="20"/>
        <v>1560</v>
      </c>
      <c r="L90" s="16">
        <f t="shared" si="21"/>
        <v>74590</v>
      </c>
      <c r="M90" s="16">
        <f t="shared" si="22"/>
        <v>61620</v>
      </c>
      <c r="N90" s="306">
        <f t="shared" si="23"/>
        <v>293.654</v>
      </c>
      <c r="O90" s="16">
        <f t="shared" si="16"/>
        <v>2800</v>
      </c>
      <c r="P90" s="16">
        <f t="shared" si="17"/>
        <v>149808</v>
      </c>
      <c r="Q90" s="16">
        <f t="shared" si="18"/>
        <v>126529</v>
      </c>
      <c r="R90" s="306">
        <f t="shared" si="19"/>
        <v>329.8</v>
      </c>
    </row>
    <row r="91" spans="2:18">
      <c r="B91" s="16">
        <v>1580</v>
      </c>
      <c r="C91" s="16">
        <v>67403</v>
      </c>
      <c r="D91" s="16">
        <v>54267</v>
      </c>
      <c r="E91" s="306">
        <v>295.161</v>
      </c>
      <c r="F91" s="16">
        <v>2850</v>
      </c>
      <c r="G91" s="16">
        <v>143544</v>
      </c>
      <c r="H91" s="16">
        <v>119849</v>
      </c>
      <c r="I91" s="306">
        <v>330.89600000000002</v>
      </c>
      <c r="K91" s="16">
        <f t="shared" si="20"/>
        <v>1580</v>
      </c>
      <c r="L91" s="16">
        <f t="shared" si="21"/>
        <v>76767</v>
      </c>
      <c r="M91" s="16">
        <f t="shared" si="22"/>
        <v>63631</v>
      </c>
      <c r="N91" s="306">
        <f t="shared" si="23"/>
        <v>295.161</v>
      </c>
      <c r="O91" s="16">
        <f t="shared" si="16"/>
        <v>2850</v>
      </c>
      <c r="P91" s="16">
        <f t="shared" si="17"/>
        <v>152908</v>
      </c>
      <c r="Q91" s="16">
        <f t="shared" si="18"/>
        <v>129213</v>
      </c>
      <c r="R91" s="306">
        <f t="shared" si="19"/>
        <v>330.89600000000002</v>
      </c>
    </row>
    <row r="92" spans="2:18">
      <c r="B92" s="16"/>
      <c r="C92" s="16"/>
      <c r="D92" s="16"/>
      <c r="E92" s="306"/>
      <c r="F92" s="16"/>
      <c r="G92" s="16"/>
      <c r="H92" s="16"/>
      <c r="I92" s="306"/>
      <c r="K92" s="16"/>
      <c r="L92" s="16"/>
      <c r="M92" s="16"/>
      <c r="N92" s="306"/>
      <c r="O92" s="16"/>
      <c r="P92" s="16"/>
      <c r="Q92" s="16"/>
      <c r="R92" s="306"/>
    </row>
    <row r="93" spans="2:18">
      <c r="B93" s="16">
        <v>1600</v>
      </c>
      <c r="C93" s="16">
        <v>67580</v>
      </c>
      <c r="D93" s="16">
        <v>54278</v>
      </c>
      <c r="E93" s="306">
        <v>295.90100000000001</v>
      </c>
      <c r="F93" s="16">
        <v>2900</v>
      </c>
      <c r="G93" s="16">
        <v>146645</v>
      </c>
      <c r="H93" s="16">
        <v>122534</v>
      </c>
      <c r="I93" s="306">
        <v>331.97500000000002</v>
      </c>
      <c r="K93" s="16">
        <f t="shared" si="20"/>
        <v>1600</v>
      </c>
      <c r="L93" s="16">
        <f t="shared" si="21"/>
        <v>76944</v>
      </c>
      <c r="M93" s="16">
        <f t="shared" si="22"/>
        <v>63642</v>
      </c>
      <c r="N93" s="306">
        <f t="shared" si="23"/>
        <v>295.90100000000001</v>
      </c>
      <c r="O93" s="16">
        <f t="shared" si="16"/>
        <v>2900</v>
      </c>
      <c r="P93" s="16">
        <f t="shared" si="17"/>
        <v>156009</v>
      </c>
      <c r="Q93" s="16">
        <f t="shared" si="18"/>
        <v>131898</v>
      </c>
      <c r="R93" s="306">
        <f t="shared" si="19"/>
        <v>331.97500000000002</v>
      </c>
    </row>
    <row r="94" spans="2:18">
      <c r="B94" s="16">
        <v>1620</v>
      </c>
      <c r="C94" s="16">
        <v>68759</v>
      </c>
      <c r="D94" s="16">
        <v>55290</v>
      </c>
      <c r="E94" s="306">
        <v>296.63200000000001</v>
      </c>
      <c r="F94" s="16">
        <v>2950</v>
      </c>
      <c r="G94" s="16">
        <v>149753</v>
      </c>
      <c r="H94" s="16">
        <v>125227</v>
      </c>
      <c r="I94" s="306">
        <v>333.03699999999998</v>
      </c>
      <c r="K94" s="16">
        <f t="shared" si="20"/>
        <v>1620</v>
      </c>
      <c r="L94" s="16">
        <f t="shared" si="21"/>
        <v>78123</v>
      </c>
      <c r="M94" s="16">
        <f t="shared" si="22"/>
        <v>64654</v>
      </c>
      <c r="N94" s="306">
        <f t="shared" si="23"/>
        <v>296.63200000000001</v>
      </c>
      <c r="O94" s="16">
        <f t="shared" si="16"/>
        <v>2950</v>
      </c>
      <c r="P94" s="16">
        <f t="shared" si="17"/>
        <v>159117</v>
      </c>
      <c r="Q94" s="16">
        <f t="shared" si="18"/>
        <v>134591</v>
      </c>
      <c r="R94" s="306">
        <f t="shared" si="19"/>
        <v>333.03699999999998</v>
      </c>
    </row>
    <row r="95" spans="2:18">
      <c r="B95" s="16">
        <v>1640</v>
      </c>
      <c r="C95" s="16">
        <v>69939</v>
      </c>
      <c r="D95" s="16">
        <v>56304</v>
      </c>
      <c r="E95" s="306">
        <v>297.35599999999999</v>
      </c>
      <c r="F95" s="16">
        <v>3000</v>
      </c>
      <c r="G95" s="16">
        <v>152862</v>
      </c>
      <c r="H95" s="16">
        <v>127920</v>
      </c>
      <c r="I95" s="306">
        <v>334.084</v>
      </c>
      <c r="K95" s="16">
        <f t="shared" si="20"/>
        <v>1640</v>
      </c>
      <c r="L95" s="16">
        <f t="shared" si="21"/>
        <v>79303</v>
      </c>
      <c r="M95" s="16">
        <f t="shared" si="22"/>
        <v>65668</v>
      </c>
      <c r="N95" s="306">
        <f t="shared" si="23"/>
        <v>297.35599999999999</v>
      </c>
      <c r="O95" s="16">
        <f t="shared" si="16"/>
        <v>3000</v>
      </c>
      <c r="P95" s="16">
        <f t="shared" si="17"/>
        <v>162226</v>
      </c>
      <c r="Q95" s="16">
        <f t="shared" si="18"/>
        <v>137284</v>
      </c>
      <c r="R95" s="306">
        <f t="shared" si="19"/>
        <v>334.084</v>
      </c>
    </row>
    <row r="96" spans="2:18">
      <c r="B96" s="16">
        <v>1660</v>
      </c>
      <c r="C96" s="16">
        <v>71122</v>
      </c>
      <c r="D96" s="16">
        <v>57321</v>
      </c>
      <c r="E96" s="306">
        <v>298.072</v>
      </c>
      <c r="F96" s="16">
        <v>3050</v>
      </c>
      <c r="G96" s="16">
        <v>155977</v>
      </c>
      <c r="H96" s="16">
        <v>130619</v>
      </c>
      <c r="I96" s="306">
        <v>335.11399999999998</v>
      </c>
      <c r="K96" s="16">
        <f t="shared" si="20"/>
        <v>1660</v>
      </c>
      <c r="L96" s="16">
        <f t="shared" si="21"/>
        <v>80486</v>
      </c>
      <c r="M96" s="16">
        <f t="shared" si="22"/>
        <v>66685</v>
      </c>
      <c r="N96" s="306">
        <f t="shared" si="23"/>
        <v>298.072</v>
      </c>
      <c r="O96" s="16">
        <f t="shared" si="16"/>
        <v>3050</v>
      </c>
      <c r="P96" s="16">
        <f t="shared" si="17"/>
        <v>165341</v>
      </c>
      <c r="Q96" s="16">
        <f t="shared" si="18"/>
        <v>139983</v>
      </c>
      <c r="R96" s="306">
        <f t="shared" si="19"/>
        <v>335.11399999999998</v>
      </c>
    </row>
    <row r="97" spans="2:18">
      <c r="B97" s="16">
        <v>1680</v>
      </c>
      <c r="C97" s="16">
        <v>72306</v>
      </c>
      <c r="D97" s="16">
        <v>58338</v>
      </c>
      <c r="E97" s="306">
        <v>298.78100000000001</v>
      </c>
      <c r="F97" s="16">
        <v>3100</v>
      </c>
      <c r="G97" s="16">
        <v>159092</v>
      </c>
      <c r="H97" s="16">
        <v>133319</v>
      </c>
      <c r="I97" s="306">
        <v>336.12599999999998</v>
      </c>
      <c r="K97" s="16">
        <f t="shared" si="20"/>
        <v>1680</v>
      </c>
      <c r="L97" s="16">
        <f t="shared" si="21"/>
        <v>81670</v>
      </c>
      <c r="M97" s="16">
        <f t="shared" si="22"/>
        <v>67702</v>
      </c>
      <c r="N97" s="306">
        <f t="shared" si="23"/>
        <v>298.78100000000001</v>
      </c>
      <c r="O97" s="16">
        <f t="shared" si="16"/>
        <v>3100</v>
      </c>
      <c r="P97" s="16">
        <f t="shared" si="17"/>
        <v>168456</v>
      </c>
      <c r="Q97" s="16">
        <f t="shared" si="18"/>
        <v>142683</v>
      </c>
      <c r="R97" s="306">
        <f t="shared" si="19"/>
        <v>336.12599999999998</v>
      </c>
    </row>
    <row r="98" spans="2:18">
      <c r="B98" s="16"/>
      <c r="C98" s="16"/>
      <c r="D98" s="16"/>
      <c r="E98" s="306"/>
      <c r="F98" s="16"/>
      <c r="G98" s="16"/>
      <c r="H98" s="16"/>
      <c r="I98" s="306"/>
      <c r="K98" s="16"/>
      <c r="L98" s="16"/>
      <c r="M98" s="16"/>
      <c r="N98" s="306"/>
      <c r="O98" s="16"/>
      <c r="P98" s="16"/>
      <c r="Q98" s="16"/>
      <c r="R98" s="306"/>
    </row>
    <row r="99" spans="2:18">
      <c r="B99" s="16">
        <v>1700</v>
      </c>
      <c r="C99" s="16">
        <v>73492</v>
      </c>
      <c r="D99" s="16">
        <v>59358</v>
      </c>
      <c r="E99" s="306">
        <v>299.48200000000003</v>
      </c>
      <c r="F99" s="16">
        <v>3150</v>
      </c>
      <c r="G99" s="16">
        <v>162212</v>
      </c>
      <c r="H99" s="16">
        <v>136023</v>
      </c>
      <c r="I99" s="306">
        <v>337.12400000000002</v>
      </c>
      <c r="K99" s="16">
        <f t="shared" si="20"/>
        <v>1700</v>
      </c>
      <c r="L99" s="16">
        <f t="shared" si="21"/>
        <v>82856</v>
      </c>
      <c r="M99" s="16">
        <f t="shared" si="22"/>
        <v>68722</v>
      </c>
      <c r="N99" s="306">
        <f t="shared" si="23"/>
        <v>299.48200000000003</v>
      </c>
      <c r="O99" s="16">
        <f t="shared" si="16"/>
        <v>3150</v>
      </c>
      <c r="P99" s="16">
        <f t="shared" si="17"/>
        <v>171576</v>
      </c>
      <c r="Q99" s="16">
        <f t="shared" si="18"/>
        <v>145387</v>
      </c>
      <c r="R99" s="306">
        <f t="shared" si="19"/>
        <v>337.12400000000002</v>
      </c>
    </row>
    <row r="100" spans="2:18">
      <c r="B100" s="16">
        <v>1720</v>
      </c>
      <c r="C100" s="16">
        <v>74679</v>
      </c>
      <c r="D100" s="16">
        <v>60379</v>
      </c>
      <c r="E100" s="306">
        <v>300.17700000000002</v>
      </c>
      <c r="F100" s="16">
        <v>3200</v>
      </c>
      <c r="G100" s="16">
        <v>165331</v>
      </c>
      <c r="H100" s="16">
        <v>138726</v>
      </c>
      <c r="I100" s="306">
        <v>338.10599999999999</v>
      </c>
      <c r="K100" s="16">
        <f t="shared" si="20"/>
        <v>1720</v>
      </c>
      <c r="L100" s="16">
        <f t="shared" si="21"/>
        <v>84043</v>
      </c>
      <c r="M100" s="16">
        <f t="shared" si="22"/>
        <v>69743</v>
      </c>
      <c r="N100" s="306">
        <f t="shared" si="23"/>
        <v>300.17700000000002</v>
      </c>
      <c r="O100" s="16">
        <f t="shared" si="16"/>
        <v>3200</v>
      </c>
      <c r="P100" s="16">
        <f t="shared" si="17"/>
        <v>174695</v>
      </c>
      <c r="Q100" s="16">
        <f t="shared" si="18"/>
        <v>148090</v>
      </c>
      <c r="R100" s="306">
        <f t="shared" si="19"/>
        <v>338.10599999999999</v>
      </c>
    </row>
    <row r="101" spans="2:18">
      <c r="B101" s="16">
        <v>1740</v>
      </c>
      <c r="C101" s="16">
        <v>75867</v>
      </c>
      <c r="D101" s="16">
        <v>61401</v>
      </c>
      <c r="E101" s="306">
        <v>300.863</v>
      </c>
      <c r="F101" s="16">
        <v>3250</v>
      </c>
      <c r="G101" s="16">
        <v>168458</v>
      </c>
      <c r="H101" s="16">
        <v>141438</v>
      </c>
      <c r="I101" s="306">
        <v>339.06900000000002</v>
      </c>
      <c r="K101" s="16">
        <f t="shared" si="20"/>
        <v>1740</v>
      </c>
      <c r="L101" s="16">
        <f t="shared" si="21"/>
        <v>85231</v>
      </c>
      <c r="M101" s="16">
        <f t="shared" si="22"/>
        <v>70765</v>
      </c>
      <c r="N101" s="306">
        <f t="shared" si="23"/>
        <v>300.863</v>
      </c>
      <c r="O101" s="16">
        <f t="shared" si="16"/>
        <v>3250</v>
      </c>
      <c r="P101" s="16">
        <f t="shared" si="17"/>
        <v>177822</v>
      </c>
      <c r="Q101" s="16">
        <f t="shared" si="18"/>
        <v>150802</v>
      </c>
      <c r="R101" s="306">
        <f t="shared" si="19"/>
        <v>339.06900000000002</v>
      </c>
    </row>
  </sheetData>
  <mergeCells count="4">
    <mergeCell ref="B4:E4"/>
    <mergeCell ref="F4:I4"/>
    <mergeCell ref="K4:N4"/>
    <mergeCell ref="O4:R4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5.xml><?xml version="1.0" encoding="utf-8"?>
<worksheet xmlns="http://schemas.openxmlformats.org/spreadsheetml/2006/main" xmlns:r="http://schemas.openxmlformats.org/officeDocument/2006/relationships">
  <dimension ref="A1:R101"/>
  <sheetViews>
    <sheetView workbookViewId="0">
      <selection activeCell="K1" sqref="K1"/>
    </sheetView>
  </sheetViews>
  <sheetFormatPr defaultColWidth="8.85546875" defaultRowHeight="15"/>
  <cols>
    <col min="5" max="5" width="12.85546875" style="326" bestFit="1" customWidth="1"/>
    <col min="9" max="9" width="12.85546875" style="326" bestFit="1" customWidth="1"/>
    <col min="14" max="14" width="12.85546875" bestFit="1" customWidth="1"/>
    <col min="18" max="18" width="12.85546875" bestFit="1" customWidth="1"/>
  </cols>
  <sheetData>
    <row r="1" spans="2:18">
      <c r="E1"/>
      <c r="K1" s="330" t="s">
        <v>330</v>
      </c>
      <c r="R1" s="326"/>
    </row>
    <row r="2" spans="2:18">
      <c r="B2" s="128" t="s">
        <v>335</v>
      </c>
      <c r="E2"/>
      <c r="K2" s="128" t="s">
        <v>335</v>
      </c>
      <c r="R2" s="326"/>
    </row>
    <row r="3" spans="2:18">
      <c r="E3"/>
      <c r="R3" s="326"/>
    </row>
    <row r="4" spans="2:18" ht="18.75">
      <c r="B4" s="374" t="s">
        <v>328</v>
      </c>
      <c r="C4" s="374"/>
      <c r="D4" s="374"/>
      <c r="E4" s="374"/>
      <c r="F4" s="374" t="s">
        <v>334</v>
      </c>
      <c r="G4" s="374"/>
      <c r="H4" s="374"/>
      <c r="I4" s="374"/>
      <c r="K4" s="374" t="s">
        <v>328</v>
      </c>
      <c r="L4" s="374"/>
      <c r="M4" s="374"/>
      <c r="N4" s="374"/>
      <c r="O4" s="374" t="s">
        <v>336</v>
      </c>
      <c r="P4" s="374"/>
      <c r="Q4" s="374"/>
      <c r="R4" s="374"/>
    </row>
    <row r="5" spans="2:18" ht="17.25">
      <c r="B5" s="318" t="s">
        <v>325</v>
      </c>
      <c r="C5" s="318" t="s">
        <v>36</v>
      </c>
      <c r="D5" s="318" t="s">
        <v>35</v>
      </c>
      <c r="E5" s="332" t="s">
        <v>326</v>
      </c>
      <c r="F5" s="318" t="s">
        <v>325</v>
      </c>
      <c r="G5" s="318" t="s">
        <v>36</v>
      </c>
      <c r="H5" s="318" t="s">
        <v>35</v>
      </c>
      <c r="I5" s="318" t="s">
        <v>326</v>
      </c>
      <c r="K5" s="318" t="s">
        <v>325</v>
      </c>
      <c r="L5" s="318" t="s">
        <v>36</v>
      </c>
      <c r="M5" s="318" t="s">
        <v>35</v>
      </c>
      <c r="N5" s="332" t="s">
        <v>326</v>
      </c>
      <c r="O5" s="318" t="s">
        <v>325</v>
      </c>
      <c r="P5" s="318" t="s">
        <v>36</v>
      </c>
      <c r="Q5" s="318" t="s">
        <v>35</v>
      </c>
      <c r="R5" s="318" t="s">
        <v>326</v>
      </c>
    </row>
    <row r="6" spans="2:18">
      <c r="B6" s="318" t="s">
        <v>303</v>
      </c>
      <c r="C6" s="318" t="s">
        <v>323</v>
      </c>
      <c r="D6" s="318" t="s">
        <v>323</v>
      </c>
      <c r="E6" s="332" t="s">
        <v>324</v>
      </c>
      <c r="F6" s="318" t="s">
        <v>303</v>
      </c>
      <c r="G6" s="318" t="s">
        <v>323</v>
      </c>
      <c r="H6" s="318" t="s">
        <v>323</v>
      </c>
      <c r="I6" s="318" t="s">
        <v>324</v>
      </c>
      <c r="K6" s="318" t="s">
        <v>303</v>
      </c>
      <c r="L6" s="318" t="s">
        <v>323</v>
      </c>
      <c r="M6" s="318" t="s">
        <v>323</v>
      </c>
      <c r="N6" s="332" t="s">
        <v>324</v>
      </c>
      <c r="O6" s="318" t="s">
        <v>303</v>
      </c>
      <c r="P6" s="318" t="s">
        <v>323</v>
      </c>
      <c r="Q6" s="318" t="s">
        <v>323</v>
      </c>
      <c r="R6" s="318" t="s">
        <v>324</v>
      </c>
    </row>
    <row r="7" spans="2:18">
      <c r="B7" s="16">
        <v>0</v>
      </c>
      <c r="C7" s="16">
        <v>-8669</v>
      </c>
      <c r="D7" s="16">
        <v>-8669</v>
      </c>
      <c r="E7" s="306">
        <v>0</v>
      </c>
      <c r="F7" s="16">
        <v>600</v>
      </c>
      <c r="G7" s="16">
        <v>8942</v>
      </c>
      <c r="H7" s="16">
        <v>3954</v>
      </c>
      <c r="I7" s="306">
        <v>218.20400000000001</v>
      </c>
      <c r="K7" s="16">
        <f>B7</f>
        <v>0</v>
      </c>
      <c r="L7" s="16">
        <f>C7+8669</f>
        <v>0</v>
      </c>
      <c r="M7" s="16">
        <v>0</v>
      </c>
      <c r="N7" s="306">
        <f>E7</f>
        <v>0</v>
      </c>
      <c r="O7" s="16">
        <f>F7</f>
        <v>600</v>
      </c>
      <c r="P7" s="16">
        <f>G7+8669</f>
        <v>17611</v>
      </c>
      <c r="Q7" s="16">
        <f>H7+6190+2479</f>
        <v>12623</v>
      </c>
      <c r="R7" s="306">
        <f>I7</f>
        <v>218.20400000000001</v>
      </c>
    </row>
    <row r="8" spans="2:18">
      <c r="B8" s="16">
        <v>220</v>
      </c>
      <c r="C8" s="16">
        <v>-2278</v>
      </c>
      <c r="D8" s="16">
        <v>-4107</v>
      </c>
      <c r="E8" s="306">
        <v>188.68299999999999</v>
      </c>
      <c r="F8" s="16">
        <v>610</v>
      </c>
      <c r="G8" s="16">
        <v>9246</v>
      </c>
      <c r="H8" s="16">
        <v>4174</v>
      </c>
      <c r="I8" s="306">
        <v>218.708</v>
      </c>
      <c r="K8" s="16">
        <f t="shared" ref="K8:K71" si="0">B8</f>
        <v>220</v>
      </c>
      <c r="L8" s="16">
        <f t="shared" ref="L8:L71" si="1">C8+8669</f>
        <v>6391</v>
      </c>
      <c r="M8" s="16">
        <f t="shared" ref="M8:M71" si="2">D8+6190+2478</f>
        <v>4561</v>
      </c>
      <c r="N8" s="306">
        <f t="shared" ref="N8:N71" si="3">E8</f>
        <v>188.68299999999999</v>
      </c>
      <c r="O8" s="16">
        <f t="shared" ref="O8:O71" si="4">F8</f>
        <v>610</v>
      </c>
      <c r="P8" s="16">
        <f t="shared" ref="P8:P71" si="5">G8+8669</f>
        <v>17915</v>
      </c>
      <c r="Q8" s="16">
        <f t="shared" ref="Q8:Q71" si="6">H8+6190+2479</f>
        <v>12843</v>
      </c>
      <c r="R8" s="306">
        <f t="shared" ref="R8:R71" si="7">I8</f>
        <v>218.708</v>
      </c>
    </row>
    <row r="9" spans="2:18">
      <c r="B9" s="16">
        <v>230</v>
      </c>
      <c r="C9" s="16">
        <v>-1986</v>
      </c>
      <c r="D9" s="16">
        <v>-3898</v>
      </c>
      <c r="E9" s="306">
        <v>189.98</v>
      </c>
      <c r="F9" s="16">
        <v>620</v>
      </c>
      <c r="G9" s="16">
        <v>9552</v>
      </c>
      <c r="H9" s="16">
        <v>4397</v>
      </c>
      <c r="I9" s="306">
        <v>219.20500000000001</v>
      </c>
      <c r="K9" s="16">
        <f t="shared" si="0"/>
        <v>230</v>
      </c>
      <c r="L9" s="16">
        <f t="shared" si="1"/>
        <v>6683</v>
      </c>
      <c r="M9" s="16">
        <f t="shared" si="2"/>
        <v>4770</v>
      </c>
      <c r="N9" s="306">
        <f t="shared" si="3"/>
        <v>189.98</v>
      </c>
      <c r="O9" s="16">
        <f t="shared" si="4"/>
        <v>620</v>
      </c>
      <c r="P9" s="16">
        <f t="shared" si="5"/>
        <v>18221</v>
      </c>
      <c r="Q9" s="16">
        <f t="shared" si="6"/>
        <v>13066</v>
      </c>
      <c r="R9" s="306">
        <f t="shared" si="7"/>
        <v>219.20500000000001</v>
      </c>
    </row>
    <row r="10" spans="2:18">
      <c r="B10" s="16">
        <v>240</v>
      </c>
      <c r="C10" s="16">
        <v>-1694</v>
      </c>
      <c r="D10" s="16">
        <v>-3689</v>
      </c>
      <c r="E10" s="306">
        <v>191.221</v>
      </c>
      <c r="F10" s="16">
        <v>630</v>
      </c>
      <c r="G10" s="16">
        <v>9858</v>
      </c>
      <c r="H10" s="16">
        <v>4620</v>
      </c>
      <c r="I10" s="306">
        <v>219.69499999999999</v>
      </c>
      <c r="K10" s="16">
        <f t="shared" si="0"/>
        <v>240</v>
      </c>
      <c r="L10" s="16">
        <f t="shared" si="1"/>
        <v>6975</v>
      </c>
      <c r="M10" s="16">
        <f t="shared" si="2"/>
        <v>4979</v>
      </c>
      <c r="N10" s="306">
        <f t="shared" si="3"/>
        <v>191.221</v>
      </c>
      <c r="O10" s="16">
        <f t="shared" si="4"/>
        <v>630</v>
      </c>
      <c r="P10" s="16">
        <f t="shared" si="5"/>
        <v>18527</v>
      </c>
      <c r="Q10" s="16">
        <f t="shared" si="6"/>
        <v>13289</v>
      </c>
      <c r="R10" s="306">
        <f t="shared" si="7"/>
        <v>219.69499999999999</v>
      </c>
    </row>
    <row r="11" spans="2:18">
      <c r="B11" s="16">
        <v>250</v>
      </c>
      <c r="C11" s="16">
        <v>-1403</v>
      </c>
      <c r="D11" s="16">
        <v>-3482</v>
      </c>
      <c r="E11" s="306">
        <v>192.411</v>
      </c>
      <c r="F11" s="16">
        <v>640</v>
      </c>
      <c r="G11" s="16">
        <v>10164</v>
      </c>
      <c r="H11" s="16">
        <v>4843</v>
      </c>
      <c r="I11" s="306">
        <v>220.179</v>
      </c>
      <c r="K11" s="16">
        <f t="shared" si="0"/>
        <v>250</v>
      </c>
      <c r="L11" s="16">
        <f t="shared" si="1"/>
        <v>7266</v>
      </c>
      <c r="M11" s="16">
        <f t="shared" si="2"/>
        <v>5186</v>
      </c>
      <c r="N11" s="306">
        <f t="shared" si="3"/>
        <v>192.411</v>
      </c>
      <c r="O11" s="16">
        <f t="shared" si="4"/>
        <v>640</v>
      </c>
      <c r="P11" s="16">
        <f t="shared" si="5"/>
        <v>18833</v>
      </c>
      <c r="Q11" s="16">
        <f t="shared" si="6"/>
        <v>13512</v>
      </c>
      <c r="R11" s="306">
        <f t="shared" si="7"/>
        <v>220.179</v>
      </c>
    </row>
    <row r="12" spans="2:18">
      <c r="B12" s="16"/>
      <c r="C12" s="16"/>
      <c r="D12" s="16"/>
      <c r="E12" s="306"/>
      <c r="F12" s="16"/>
      <c r="G12" s="16"/>
      <c r="H12" s="16"/>
      <c r="I12" s="306"/>
      <c r="K12" s="16"/>
      <c r="L12" s="16"/>
      <c r="M12" s="16"/>
      <c r="N12" s="306"/>
      <c r="O12" s="16"/>
      <c r="P12" s="16"/>
      <c r="Q12" s="16"/>
      <c r="R12" s="306"/>
    </row>
    <row r="13" spans="2:18">
      <c r="B13" s="16">
        <v>260</v>
      </c>
      <c r="C13" s="16">
        <v>-1111</v>
      </c>
      <c r="D13" s="16">
        <v>-3273</v>
      </c>
      <c r="E13" s="306">
        <v>193.554</v>
      </c>
      <c r="F13" s="16">
        <v>650</v>
      </c>
      <c r="G13" s="16">
        <v>10472</v>
      </c>
      <c r="H13" s="16">
        <v>5068</v>
      </c>
      <c r="I13" s="306">
        <v>220.65600000000001</v>
      </c>
      <c r="K13" s="16">
        <f t="shared" si="0"/>
        <v>260</v>
      </c>
      <c r="L13" s="16">
        <f t="shared" si="1"/>
        <v>7558</v>
      </c>
      <c r="M13" s="16">
        <f t="shared" si="2"/>
        <v>5395</v>
      </c>
      <c r="N13" s="306">
        <f t="shared" si="3"/>
        <v>193.554</v>
      </c>
      <c r="O13" s="16">
        <f t="shared" si="4"/>
        <v>650</v>
      </c>
      <c r="P13" s="16">
        <f t="shared" si="5"/>
        <v>19141</v>
      </c>
      <c r="Q13" s="16">
        <f t="shared" si="6"/>
        <v>13737</v>
      </c>
      <c r="R13" s="306">
        <f t="shared" si="7"/>
        <v>220.65600000000001</v>
      </c>
    </row>
    <row r="14" spans="2:18">
      <c r="B14" s="16">
        <v>270</v>
      </c>
      <c r="C14" s="16">
        <v>-820</v>
      </c>
      <c r="D14" s="16">
        <v>-3065</v>
      </c>
      <c r="E14" s="306">
        <v>194.654</v>
      </c>
      <c r="F14" s="16">
        <v>660</v>
      </c>
      <c r="G14" s="16">
        <v>1078</v>
      </c>
      <c r="H14" s="16">
        <v>5293</v>
      </c>
      <c r="I14" s="306">
        <v>221.12700000000001</v>
      </c>
      <c r="K14" s="16">
        <f t="shared" si="0"/>
        <v>270</v>
      </c>
      <c r="L14" s="16">
        <f t="shared" si="1"/>
        <v>7849</v>
      </c>
      <c r="M14" s="16">
        <f t="shared" si="2"/>
        <v>5603</v>
      </c>
      <c r="N14" s="306">
        <f t="shared" si="3"/>
        <v>194.654</v>
      </c>
      <c r="O14" s="16">
        <f t="shared" si="4"/>
        <v>660</v>
      </c>
      <c r="P14" s="16">
        <f t="shared" si="5"/>
        <v>9747</v>
      </c>
      <c r="Q14" s="16">
        <f t="shared" si="6"/>
        <v>13962</v>
      </c>
      <c r="R14" s="306">
        <f t="shared" si="7"/>
        <v>221.12700000000001</v>
      </c>
    </row>
    <row r="15" spans="2:18">
      <c r="B15" s="16">
        <v>280</v>
      </c>
      <c r="C15" s="16">
        <v>-529</v>
      </c>
      <c r="D15" s="16">
        <v>-2857</v>
      </c>
      <c r="E15" s="306">
        <v>195.71299999999999</v>
      </c>
      <c r="F15" s="16">
        <v>670</v>
      </c>
      <c r="G15" s="16">
        <v>11089</v>
      </c>
      <c r="H15" s="16">
        <v>5519</v>
      </c>
      <c r="I15" s="306">
        <v>221.59200000000001</v>
      </c>
      <c r="K15" s="16">
        <f t="shared" si="0"/>
        <v>280</v>
      </c>
      <c r="L15" s="16">
        <f t="shared" si="1"/>
        <v>8140</v>
      </c>
      <c r="M15" s="16">
        <f t="shared" si="2"/>
        <v>5811</v>
      </c>
      <c r="N15" s="306">
        <f t="shared" si="3"/>
        <v>195.71299999999999</v>
      </c>
      <c r="O15" s="16">
        <f t="shared" si="4"/>
        <v>670</v>
      </c>
      <c r="P15" s="16">
        <f t="shared" si="5"/>
        <v>19758</v>
      </c>
      <c r="Q15" s="16">
        <f t="shared" si="6"/>
        <v>14188</v>
      </c>
      <c r="R15" s="306">
        <f t="shared" si="7"/>
        <v>221.59200000000001</v>
      </c>
    </row>
    <row r="16" spans="2:18">
      <c r="B16" s="16">
        <v>290</v>
      </c>
      <c r="C16" s="16">
        <v>-237</v>
      </c>
      <c r="D16" s="16">
        <v>-2648</v>
      </c>
      <c r="E16" s="306">
        <v>196.73500000000001</v>
      </c>
      <c r="F16" s="16">
        <v>680</v>
      </c>
      <c r="G16" s="16">
        <v>11399</v>
      </c>
      <c r="H16" s="16">
        <v>5745</v>
      </c>
      <c r="I16" s="306">
        <v>222.05199999999999</v>
      </c>
      <c r="K16" s="16">
        <f t="shared" si="0"/>
        <v>290</v>
      </c>
      <c r="L16" s="16">
        <f t="shared" si="1"/>
        <v>8432</v>
      </c>
      <c r="M16" s="16">
        <f t="shared" si="2"/>
        <v>6020</v>
      </c>
      <c r="N16" s="306">
        <f t="shared" si="3"/>
        <v>196.73500000000001</v>
      </c>
      <c r="O16" s="16">
        <f t="shared" si="4"/>
        <v>680</v>
      </c>
      <c r="P16" s="16">
        <f t="shared" si="5"/>
        <v>20068</v>
      </c>
      <c r="Q16" s="16">
        <f t="shared" si="6"/>
        <v>14414</v>
      </c>
      <c r="R16" s="306">
        <f t="shared" si="7"/>
        <v>222.05199999999999</v>
      </c>
    </row>
    <row r="17" spans="2:18">
      <c r="B17" s="16">
        <v>298</v>
      </c>
      <c r="C17" s="16">
        <v>0</v>
      </c>
      <c r="D17" s="16">
        <v>-2478</v>
      </c>
      <c r="E17" s="306">
        <v>197.54300000000001</v>
      </c>
      <c r="F17" s="16">
        <v>690</v>
      </c>
      <c r="G17" s="16">
        <v>11709</v>
      </c>
      <c r="H17" s="16">
        <v>5972</v>
      </c>
      <c r="I17" s="306">
        <v>222.505</v>
      </c>
      <c r="K17" s="16">
        <f t="shared" si="0"/>
        <v>298</v>
      </c>
      <c r="L17" s="16">
        <f t="shared" si="1"/>
        <v>8669</v>
      </c>
      <c r="M17" s="16">
        <f t="shared" si="2"/>
        <v>6190</v>
      </c>
      <c r="N17" s="306">
        <f t="shared" si="3"/>
        <v>197.54300000000001</v>
      </c>
      <c r="O17" s="16">
        <f t="shared" si="4"/>
        <v>690</v>
      </c>
      <c r="P17" s="16">
        <f t="shared" si="5"/>
        <v>20378</v>
      </c>
      <c r="Q17" s="16">
        <f t="shared" si="6"/>
        <v>14641</v>
      </c>
      <c r="R17" s="306">
        <f t="shared" si="7"/>
        <v>222.505</v>
      </c>
    </row>
    <row r="18" spans="2:18">
      <c r="B18" s="16"/>
      <c r="C18" s="16"/>
      <c r="D18" s="16"/>
      <c r="E18" s="306"/>
      <c r="F18" s="16"/>
      <c r="G18" s="16"/>
      <c r="H18" s="16"/>
      <c r="I18" s="306"/>
      <c r="K18" s="16"/>
      <c r="L18" s="16"/>
      <c r="M18" s="16"/>
      <c r="N18" s="306"/>
      <c r="O18" s="16"/>
      <c r="P18" s="16"/>
      <c r="Q18" s="16"/>
      <c r="R18" s="306"/>
    </row>
    <row r="19" spans="2:18">
      <c r="B19" s="16">
        <v>300</v>
      </c>
      <c r="C19" s="16">
        <v>54</v>
      </c>
      <c r="D19" s="16">
        <v>-244</v>
      </c>
      <c r="E19" s="306">
        <v>197.72300000000001</v>
      </c>
      <c r="F19" s="16">
        <v>700</v>
      </c>
      <c r="G19" s="16">
        <v>12021</v>
      </c>
      <c r="H19" s="16">
        <v>6201</v>
      </c>
      <c r="I19" s="306">
        <v>222.953</v>
      </c>
      <c r="K19" s="16">
        <f t="shared" si="0"/>
        <v>300</v>
      </c>
      <c r="L19" s="16">
        <f t="shared" si="1"/>
        <v>8723</v>
      </c>
      <c r="M19" s="16">
        <f t="shared" si="2"/>
        <v>8424</v>
      </c>
      <c r="N19" s="306">
        <f t="shared" si="3"/>
        <v>197.72300000000001</v>
      </c>
      <c r="O19" s="16">
        <f t="shared" si="4"/>
        <v>700</v>
      </c>
      <c r="P19" s="16">
        <f t="shared" si="5"/>
        <v>20690</v>
      </c>
      <c r="Q19" s="16">
        <f t="shared" si="6"/>
        <v>14870</v>
      </c>
      <c r="R19" s="306">
        <f t="shared" si="7"/>
        <v>222.953</v>
      </c>
    </row>
    <row r="20" spans="2:18">
      <c r="B20" s="16">
        <v>310</v>
      </c>
      <c r="C20" s="16">
        <v>345</v>
      </c>
      <c r="D20" s="16">
        <v>-2232</v>
      </c>
      <c r="E20" s="306">
        <v>198.678</v>
      </c>
      <c r="F20" s="16">
        <v>710</v>
      </c>
      <c r="G20" s="16">
        <v>12333</v>
      </c>
      <c r="H20" s="16">
        <v>6430</v>
      </c>
      <c r="I20" s="306">
        <v>223.39599999999999</v>
      </c>
      <c r="K20" s="16">
        <f t="shared" si="0"/>
        <v>310</v>
      </c>
      <c r="L20" s="16">
        <f t="shared" si="1"/>
        <v>9014</v>
      </c>
      <c r="M20" s="16">
        <f t="shared" si="2"/>
        <v>6436</v>
      </c>
      <c r="N20" s="306">
        <f t="shared" si="3"/>
        <v>198.678</v>
      </c>
      <c r="O20" s="16">
        <f t="shared" si="4"/>
        <v>710</v>
      </c>
      <c r="P20" s="16">
        <f t="shared" si="5"/>
        <v>21002</v>
      </c>
      <c r="Q20" s="16">
        <f t="shared" si="6"/>
        <v>15099</v>
      </c>
      <c r="R20" s="306">
        <f t="shared" si="7"/>
        <v>223.39599999999999</v>
      </c>
    </row>
    <row r="21" spans="2:18">
      <c r="B21" s="16">
        <v>320</v>
      </c>
      <c r="C21" s="16">
        <v>637</v>
      </c>
      <c r="D21" s="16">
        <v>-2023</v>
      </c>
      <c r="E21" s="306">
        <v>199.60300000000001</v>
      </c>
      <c r="F21" s="16">
        <v>720</v>
      </c>
      <c r="G21" s="16">
        <v>12646</v>
      </c>
      <c r="H21" s="16">
        <v>6660</v>
      </c>
      <c r="I21" s="306">
        <v>223.833</v>
      </c>
      <c r="K21" s="16">
        <f t="shared" si="0"/>
        <v>320</v>
      </c>
      <c r="L21" s="16">
        <f t="shared" si="1"/>
        <v>9306</v>
      </c>
      <c r="M21" s="16">
        <f t="shared" si="2"/>
        <v>6645</v>
      </c>
      <c r="N21" s="306">
        <f t="shared" si="3"/>
        <v>199.60300000000001</v>
      </c>
      <c r="O21" s="16">
        <f t="shared" si="4"/>
        <v>720</v>
      </c>
      <c r="P21" s="16">
        <f t="shared" si="5"/>
        <v>21315</v>
      </c>
      <c r="Q21" s="16">
        <f t="shared" si="6"/>
        <v>15329</v>
      </c>
      <c r="R21" s="306">
        <f t="shared" si="7"/>
        <v>223.833</v>
      </c>
    </row>
    <row r="22" spans="2:18">
      <c r="B22" s="16">
        <v>330</v>
      </c>
      <c r="C22" s="16">
        <v>928</v>
      </c>
      <c r="D22" s="16">
        <v>-1816</v>
      </c>
      <c r="E22" s="306">
        <v>200.5</v>
      </c>
      <c r="F22" s="16">
        <v>730</v>
      </c>
      <c r="G22" s="16">
        <v>12959</v>
      </c>
      <c r="H22" s="16">
        <v>6890</v>
      </c>
      <c r="I22" s="306">
        <v>224.26499999999999</v>
      </c>
      <c r="K22" s="16">
        <f t="shared" si="0"/>
        <v>330</v>
      </c>
      <c r="L22" s="16">
        <f t="shared" si="1"/>
        <v>9597</v>
      </c>
      <c r="M22" s="16">
        <f t="shared" si="2"/>
        <v>6852</v>
      </c>
      <c r="N22" s="306">
        <f t="shared" si="3"/>
        <v>200.5</v>
      </c>
      <c r="O22" s="16">
        <f t="shared" si="4"/>
        <v>730</v>
      </c>
      <c r="P22" s="16">
        <f t="shared" si="5"/>
        <v>21628</v>
      </c>
      <c r="Q22" s="16">
        <f t="shared" si="6"/>
        <v>15559</v>
      </c>
      <c r="R22" s="306">
        <f t="shared" si="7"/>
        <v>224.26499999999999</v>
      </c>
    </row>
    <row r="23" spans="2:18">
      <c r="B23" s="16">
        <v>340</v>
      </c>
      <c r="C23" s="16">
        <v>122</v>
      </c>
      <c r="D23" s="16">
        <v>-1607</v>
      </c>
      <c r="E23" s="306">
        <v>201.37100000000001</v>
      </c>
      <c r="F23" s="16">
        <v>740</v>
      </c>
      <c r="G23" s="16">
        <v>13274</v>
      </c>
      <c r="H23" s="16">
        <v>7122</v>
      </c>
      <c r="I23" s="306">
        <v>224.69200000000001</v>
      </c>
      <c r="K23" s="16">
        <f t="shared" si="0"/>
        <v>340</v>
      </c>
      <c r="L23" s="16">
        <f t="shared" si="1"/>
        <v>8791</v>
      </c>
      <c r="M23" s="16">
        <f t="shared" si="2"/>
        <v>7061</v>
      </c>
      <c r="N23" s="306">
        <f t="shared" si="3"/>
        <v>201.37100000000001</v>
      </c>
      <c r="O23" s="16">
        <f t="shared" si="4"/>
        <v>740</v>
      </c>
      <c r="P23" s="16">
        <f t="shared" si="5"/>
        <v>21943</v>
      </c>
      <c r="Q23" s="16">
        <f t="shared" si="6"/>
        <v>15791</v>
      </c>
      <c r="R23" s="306">
        <f t="shared" si="7"/>
        <v>224.69200000000001</v>
      </c>
    </row>
    <row r="24" spans="2:18">
      <c r="B24" s="16"/>
      <c r="C24" s="16"/>
      <c r="D24" s="16"/>
      <c r="E24" s="306"/>
      <c r="F24" s="16"/>
      <c r="G24" s="16"/>
      <c r="H24" s="16"/>
      <c r="I24" s="306"/>
      <c r="K24" s="16"/>
      <c r="L24" s="16"/>
      <c r="M24" s="16"/>
      <c r="N24" s="306"/>
      <c r="O24" s="16"/>
      <c r="P24" s="16"/>
      <c r="Q24" s="16"/>
      <c r="R24" s="306"/>
    </row>
    <row r="25" spans="2:18">
      <c r="B25" s="16">
        <v>350</v>
      </c>
      <c r="C25" s="16">
        <v>1512</v>
      </c>
      <c r="D25" s="16">
        <v>-1398</v>
      </c>
      <c r="E25" s="306">
        <v>202.21700000000001</v>
      </c>
      <c r="F25" s="16">
        <v>750</v>
      </c>
      <c r="G25" s="16">
        <v>13589</v>
      </c>
      <c r="H25" s="16">
        <v>7354</v>
      </c>
      <c r="I25" s="306">
        <v>225.11500000000001</v>
      </c>
      <c r="K25" s="16">
        <f t="shared" si="0"/>
        <v>350</v>
      </c>
      <c r="L25" s="16">
        <f t="shared" si="1"/>
        <v>10181</v>
      </c>
      <c r="M25" s="16">
        <f t="shared" si="2"/>
        <v>7270</v>
      </c>
      <c r="N25" s="306">
        <f t="shared" si="3"/>
        <v>202.21700000000001</v>
      </c>
      <c r="O25" s="16">
        <f t="shared" si="4"/>
        <v>750</v>
      </c>
      <c r="P25" s="16">
        <f t="shared" si="5"/>
        <v>22258</v>
      </c>
      <c r="Q25" s="16">
        <f t="shared" si="6"/>
        <v>16023</v>
      </c>
      <c r="R25" s="306">
        <f t="shared" si="7"/>
        <v>225.11500000000001</v>
      </c>
    </row>
    <row r="26" spans="2:18">
      <c r="B26" s="16">
        <v>360</v>
      </c>
      <c r="C26" s="16">
        <v>1804</v>
      </c>
      <c r="D26" s="16">
        <v>-1189</v>
      </c>
      <c r="E26" s="306">
        <v>203.04</v>
      </c>
      <c r="F26" s="16">
        <v>760</v>
      </c>
      <c r="G26" s="16">
        <v>13904</v>
      </c>
      <c r="H26" s="16">
        <v>7585</v>
      </c>
      <c r="I26" s="306">
        <v>225.53299999999999</v>
      </c>
      <c r="K26" s="16">
        <f t="shared" si="0"/>
        <v>360</v>
      </c>
      <c r="L26" s="16">
        <f t="shared" si="1"/>
        <v>10473</v>
      </c>
      <c r="M26" s="16">
        <f t="shared" si="2"/>
        <v>7479</v>
      </c>
      <c r="N26" s="306">
        <f t="shared" si="3"/>
        <v>203.04</v>
      </c>
      <c r="O26" s="16">
        <f t="shared" si="4"/>
        <v>760</v>
      </c>
      <c r="P26" s="16">
        <f t="shared" si="5"/>
        <v>22573</v>
      </c>
      <c r="Q26" s="16">
        <f t="shared" si="6"/>
        <v>16254</v>
      </c>
      <c r="R26" s="306">
        <f t="shared" si="7"/>
        <v>225.53299999999999</v>
      </c>
    </row>
    <row r="27" spans="2:18">
      <c r="B27" s="16">
        <v>370</v>
      </c>
      <c r="C27" s="16">
        <v>2096</v>
      </c>
      <c r="D27" s="16">
        <v>-980</v>
      </c>
      <c r="E27" s="306">
        <v>203.84200000000001</v>
      </c>
      <c r="F27" s="16">
        <v>770</v>
      </c>
      <c r="G27" s="16">
        <v>14221</v>
      </c>
      <c r="H27" s="16">
        <v>7819</v>
      </c>
      <c r="I27" s="306">
        <v>225.947</v>
      </c>
      <c r="K27" s="16">
        <f t="shared" si="0"/>
        <v>370</v>
      </c>
      <c r="L27" s="16">
        <f t="shared" si="1"/>
        <v>10765</v>
      </c>
      <c r="M27" s="16">
        <f t="shared" si="2"/>
        <v>7688</v>
      </c>
      <c r="N27" s="306">
        <f t="shared" si="3"/>
        <v>203.84200000000001</v>
      </c>
      <c r="O27" s="16">
        <f t="shared" si="4"/>
        <v>770</v>
      </c>
      <c r="P27" s="16">
        <f t="shared" si="5"/>
        <v>22890</v>
      </c>
      <c r="Q27" s="16">
        <f t="shared" si="6"/>
        <v>16488</v>
      </c>
      <c r="R27" s="306">
        <f t="shared" si="7"/>
        <v>225.947</v>
      </c>
    </row>
    <row r="28" spans="2:18">
      <c r="B28" s="16">
        <v>380</v>
      </c>
      <c r="C28" s="16">
        <v>2389</v>
      </c>
      <c r="D28" s="16">
        <v>-770</v>
      </c>
      <c r="E28" s="306">
        <v>204.62200000000001</v>
      </c>
      <c r="F28" s="16">
        <v>780</v>
      </c>
      <c r="G28" s="16">
        <v>14539</v>
      </c>
      <c r="H28" s="16">
        <v>8054</v>
      </c>
      <c r="I28" s="306">
        <v>226.357</v>
      </c>
      <c r="K28" s="16">
        <f t="shared" si="0"/>
        <v>380</v>
      </c>
      <c r="L28" s="16">
        <f t="shared" si="1"/>
        <v>11058</v>
      </c>
      <c r="M28" s="16">
        <f t="shared" si="2"/>
        <v>7898</v>
      </c>
      <c r="N28" s="306">
        <f t="shared" si="3"/>
        <v>204.62200000000001</v>
      </c>
      <c r="O28" s="16">
        <f t="shared" si="4"/>
        <v>780</v>
      </c>
      <c r="P28" s="16">
        <f t="shared" si="5"/>
        <v>23208</v>
      </c>
      <c r="Q28" s="16">
        <f t="shared" si="6"/>
        <v>16723</v>
      </c>
      <c r="R28" s="306">
        <f t="shared" si="7"/>
        <v>226.357</v>
      </c>
    </row>
    <row r="29" spans="2:18">
      <c r="B29" s="16">
        <v>390</v>
      </c>
      <c r="C29" s="16">
        <v>2682</v>
      </c>
      <c r="D29" s="16">
        <v>-560</v>
      </c>
      <c r="E29" s="306">
        <v>205.38300000000001</v>
      </c>
      <c r="F29" s="16">
        <v>790</v>
      </c>
      <c r="G29" s="16">
        <v>14857</v>
      </c>
      <c r="H29" s="16">
        <v>8289</v>
      </c>
      <c r="I29" s="306">
        <v>226.762</v>
      </c>
      <c r="K29" s="16">
        <f t="shared" si="0"/>
        <v>390</v>
      </c>
      <c r="L29" s="16">
        <f t="shared" si="1"/>
        <v>11351</v>
      </c>
      <c r="M29" s="16">
        <f t="shared" si="2"/>
        <v>8108</v>
      </c>
      <c r="N29" s="306">
        <f t="shared" si="3"/>
        <v>205.38300000000001</v>
      </c>
      <c r="O29" s="16">
        <f t="shared" si="4"/>
        <v>790</v>
      </c>
      <c r="P29" s="16">
        <f t="shared" si="5"/>
        <v>23526</v>
      </c>
      <c r="Q29" s="16">
        <f t="shared" si="6"/>
        <v>16958</v>
      </c>
      <c r="R29" s="306">
        <f t="shared" si="7"/>
        <v>226.762</v>
      </c>
    </row>
    <row r="30" spans="2:18">
      <c r="B30" s="16"/>
      <c r="C30" s="16"/>
      <c r="D30" s="16"/>
      <c r="E30" s="306"/>
      <c r="F30" s="16"/>
      <c r="G30" s="16"/>
      <c r="H30" s="16"/>
      <c r="I30" s="306"/>
      <c r="K30" s="16"/>
      <c r="L30" s="16"/>
      <c r="M30" s="16"/>
      <c r="N30" s="306"/>
      <c r="O30" s="16"/>
      <c r="P30" s="16"/>
      <c r="Q30" s="16"/>
      <c r="R30" s="306"/>
    </row>
    <row r="31" spans="2:18">
      <c r="B31" s="16">
        <v>400</v>
      </c>
      <c r="C31" s="16">
        <v>2975</v>
      </c>
      <c r="D31" s="16">
        <v>-351</v>
      </c>
      <c r="E31" s="306">
        <v>206.125</v>
      </c>
      <c r="F31" s="16">
        <v>800</v>
      </c>
      <c r="G31" s="16">
        <v>15175</v>
      </c>
      <c r="H31" s="16">
        <v>8524</v>
      </c>
      <c r="I31" s="306">
        <v>227.16200000000001</v>
      </c>
      <c r="K31" s="16">
        <f t="shared" si="0"/>
        <v>400</v>
      </c>
      <c r="L31" s="16">
        <f t="shared" si="1"/>
        <v>11644</v>
      </c>
      <c r="M31" s="16">
        <f t="shared" si="2"/>
        <v>8317</v>
      </c>
      <c r="N31" s="306">
        <f t="shared" si="3"/>
        <v>206.125</v>
      </c>
      <c r="O31" s="16">
        <f t="shared" si="4"/>
        <v>800</v>
      </c>
      <c r="P31" s="16">
        <f t="shared" si="5"/>
        <v>23844</v>
      </c>
      <c r="Q31" s="16">
        <f t="shared" si="6"/>
        <v>17193</v>
      </c>
      <c r="R31" s="306">
        <f t="shared" si="7"/>
        <v>227.16200000000001</v>
      </c>
    </row>
    <row r="32" spans="2:18">
      <c r="B32" s="16">
        <v>410</v>
      </c>
      <c r="C32" s="16">
        <v>3269</v>
      </c>
      <c r="D32" s="16">
        <v>-140</v>
      </c>
      <c r="E32" s="306">
        <v>206.85</v>
      </c>
      <c r="F32" s="16">
        <v>810</v>
      </c>
      <c r="G32" s="16">
        <v>15495</v>
      </c>
      <c r="H32" s="16">
        <v>8761</v>
      </c>
      <c r="I32" s="306">
        <v>227.559</v>
      </c>
      <c r="K32" s="16">
        <f t="shared" si="0"/>
        <v>410</v>
      </c>
      <c r="L32" s="16">
        <f t="shared" si="1"/>
        <v>11938</v>
      </c>
      <c r="M32" s="16">
        <f t="shared" si="2"/>
        <v>8528</v>
      </c>
      <c r="N32" s="306">
        <f t="shared" si="3"/>
        <v>206.85</v>
      </c>
      <c r="O32" s="16">
        <f t="shared" si="4"/>
        <v>810</v>
      </c>
      <c r="P32" s="16">
        <f t="shared" si="5"/>
        <v>24164</v>
      </c>
      <c r="Q32" s="16">
        <f t="shared" si="6"/>
        <v>17430</v>
      </c>
      <c r="R32" s="306">
        <f t="shared" si="7"/>
        <v>227.559</v>
      </c>
    </row>
    <row r="33" spans="2:18">
      <c r="B33" s="16">
        <v>420</v>
      </c>
      <c r="C33" s="16">
        <v>3563</v>
      </c>
      <c r="D33" s="16">
        <v>71</v>
      </c>
      <c r="E33" s="306">
        <v>207.54900000000001</v>
      </c>
      <c r="F33" s="16">
        <v>820</v>
      </c>
      <c r="G33" s="16">
        <v>15814</v>
      </c>
      <c r="H33" s="16">
        <v>8997</v>
      </c>
      <c r="I33" s="306">
        <v>227.952</v>
      </c>
      <c r="K33" s="16">
        <f t="shared" si="0"/>
        <v>420</v>
      </c>
      <c r="L33" s="16">
        <f t="shared" si="1"/>
        <v>12232</v>
      </c>
      <c r="M33" s="16">
        <f t="shared" si="2"/>
        <v>8739</v>
      </c>
      <c r="N33" s="306">
        <f t="shared" si="3"/>
        <v>207.54900000000001</v>
      </c>
      <c r="O33" s="16">
        <f t="shared" si="4"/>
        <v>820</v>
      </c>
      <c r="P33" s="16">
        <f t="shared" si="5"/>
        <v>24483</v>
      </c>
      <c r="Q33" s="16">
        <f t="shared" si="6"/>
        <v>17666</v>
      </c>
      <c r="R33" s="306">
        <f t="shared" si="7"/>
        <v>227.952</v>
      </c>
    </row>
    <row r="34" spans="2:18">
      <c r="B34" s="16">
        <v>430</v>
      </c>
      <c r="C34" s="16">
        <v>3857</v>
      </c>
      <c r="D34" s="16">
        <v>282</v>
      </c>
      <c r="E34" s="306">
        <v>208.25200000000001</v>
      </c>
      <c r="F34" s="16">
        <v>830</v>
      </c>
      <c r="G34" s="16">
        <v>16134</v>
      </c>
      <c r="H34" s="16">
        <v>9233</v>
      </c>
      <c r="I34" s="306">
        <v>228.339</v>
      </c>
      <c r="K34" s="16">
        <f t="shared" si="0"/>
        <v>430</v>
      </c>
      <c r="L34" s="16">
        <f t="shared" si="1"/>
        <v>12526</v>
      </c>
      <c r="M34" s="16">
        <f t="shared" si="2"/>
        <v>8950</v>
      </c>
      <c r="N34" s="306">
        <f t="shared" si="3"/>
        <v>208.25200000000001</v>
      </c>
      <c r="O34" s="16">
        <f t="shared" si="4"/>
        <v>830</v>
      </c>
      <c r="P34" s="16">
        <f t="shared" si="5"/>
        <v>24803</v>
      </c>
      <c r="Q34" s="16">
        <f t="shared" si="6"/>
        <v>17902</v>
      </c>
      <c r="R34" s="306">
        <f t="shared" si="7"/>
        <v>228.339</v>
      </c>
    </row>
    <row r="35" spans="2:18">
      <c r="B35" s="16">
        <v>440</v>
      </c>
      <c r="C35" s="16">
        <v>4152</v>
      </c>
      <c r="D35" s="16">
        <v>494</v>
      </c>
      <c r="E35" s="306">
        <v>208.929</v>
      </c>
      <c r="F35" s="16">
        <v>840</v>
      </c>
      <c r="G35" s="16">
        <v>16455</v>
      </c>
      <c r="H35" s="16">
        <v>9471</v>
      </c>
      <c r="I35" s="306">
        <v>228.72399999999999</v>
      </c>
      <c r="K35" s="16">
        <f t="shared" si="0"/>
        <v>440</v>
      </c>
      <c r="L35" s="16">
        <f t="shared" si="1"/>
        <v>12821</v>
      </c>
      <c r="M35" s="16">
        <f t="shared" si="2"/>
        <v>9162</v>
      </c>
      <c r="N35" s="306">
        <f t="shared" si="3"/>
        <v>208.929</v>
      </c>
      <c r="O35" s="16">
        <f t="shared" si="4"/>
        <v>840</v>
      </c>
      <c r="P35" s="16">
        <f t="shared" si="5"/>
        <v>25124</v>
      </c>
      <c r="Q35" s="16">
        <f t="shared" si="6"/>
        <v>18140</v>
      </c>
      <c r="R35" s="306">
        <f t="shared" si="7"/>
        <v>228.72399999999999</v>
      </c>
    </row>
    <row r="36" spans="2:18">
      <c r="B36" s="16"/>
      <c r="C36" s="16"/>
      <c r="D36" s="16"/>
      <c r="E36" s="306"/>
      <c r="F36" s="16"/>
      <c r="G36" s="16"/>
      <c r="H36" s="16"/>
      <c r="I36" s="306"/>
      <c r="K36" s="16"/>
      <c r="L36" s="16"/>
      <c r="M36" s="16"/>
      <c r="N36" s="306"/>
      <c r="O36" s="16"/>
      <c r="P36" s="16"/>
      <c r="Q36" s="16"/>
      <c r="R36" s="306"/>
    </row>
    <row r="37" spans="2:18">
      <c r="B37" s="16">
        <v>450</v>
      </c>
      <c r="C37" s="16">
        <v>4447</v>
      </c>
      <c r="D37" s="16">
        <v>706</v>
      </c>
      <c r="E37" s="306">
        <v>209.59299999999999</v>
      </c>
      <c r="F37" s="16">
        <v>850</v>
      </c>
      <c r="G37" s="16">
        <v>16777</v>
      </c>
      <c r="H37" s="16">
        <v>9710</v>
      </c>
      <c r="I37" s="306">
        <v>229.10599999999999</v>
      </c>
      <c r="K37" s="16">
        <f t="shared" si="0"/>
        <v>450</v>
      </c>
      <c r="L37" s="16">
        <f t="shared" si="1"/>
        <v>13116</v>
      </c>
      <c r="M37" s="16">
        <f t="shared" si="2"/>
        <v>9374</v>
      </c>
      <c r="N37" s="306">
        <f t="shared" si="3"/>
        <v>209.59299999999999</v>
      </c>
      <c r="O37" s="16">
        <f t="shared" si="4"/>
        <v>850</v>
      </c>
      <c r="P37" s="16">
        <f t="shared" si="5"/>
        <v>25446</v>
      </c>
      <c r="Q37" s="16">
        <f t="shared" si="6"/>
        <v>18379</v>
      </c>
      <c r="R37" s="306">
        <f t="shared" si="7"/>
        <v>229.10599999999999</v>
      </c>
    </row>
    <row r="38" spans="2:18">
      <c r="B38" s="16">
        <v>460</v>
      </c>
      <c r="C38" s="16">
        <v>4743</v>
      </c>
      <c r="D38" s="16">
        <v>919</v>
      </c>
      <c r="E38" s="306">
        <v>210.24299999999999</v>
      </c>
      <c r="F38" s="16">
        <v>860</v>
      </c>
      <c r="G38" s="16">
        <v>17099</v>
      </c>
      <c r="H38" s="16">
        <v>9949</v>
      </c>
      <c r="I38" s="306">
        <v>229.482</v>
      </c>
      <c r="K38" s="16">
        <f t="shared" si="0"/>
        <v>460</v>
      </c>
      <c r="L38" s="16">
        <f t="shared" si="1"/>
        <v>13412</v>
      </c>
      <c r="M38" s="16">
        <f t="shared" si="2"/>
        <v>9587</v>
      </c>
      <c r="N38" s="306">
        <f t="shared" si="3"/>
        <v>210.24299999999999</v>
      </c>
      <c r="O38" s="16">
        <f t="shared" si="4"/>
        <v>860</v>
      </c>
      <c r="P38" s="16">
        <f t="shared" si="5"/>
        <v>25768</v>
      </c>
      <c r="Q38" s="16">
        <f t="shared" si="6"/>
        <v>18618</v>
      </c>
      <c r="R38" s="306">
        <f t="shared" si="7"/>
        <v>229.482</v>
      </c>
    </row>
    <row r="39" spans="2:18">
      <c r="B39" s="16">
        <v>470</v>
      </c>
      <c r="C39" s="16">
        <v>5039</v>
      </c>
      <c r="D39" s="16">
        <v>1131</v>
      </c>
      <c r="E39" s="306">
        <v>210.88</v>
      </c>
      <c r="F39" s="16">
        <v>870</v>
      </c>
      <c r="G39" s="16">
        <v>17422</v>
      </c>
      <c r="H39" s="16">
        <v>10189</v>
      </c>
      <c r="I39" s="306">
        <v>229.85599999999999</v>
      </c>
      <c r="K39" s="16">
        <f t="shared" si="0"/>
        <v>470</v>
      </c>
      <c r="L39" s="16">
        <f t="shared" si="1"/>
        <v>13708</v>
      </c>
      <c r="M39" s="16">
        <f t="shared" si="2"/>
        <v>9799</v>
      </c>
      <c r="N39" s="306">
        <f t="shared" si="3"/>
        <v>210.88</v>
      </c>
      <c r="O39" s="16">
        <f t="shared" si="4"/>
        <v>870</v>
      </c>
      <c r="P39" s="16">
        <f t="shared" si="5"/>
        <v>26091</v>
      </c>
      <c r="Q39" s="16">
        <f t="shared" si="6"/>
        <v>18858</v>
      </c>
      <c r="R39" s="306">
        <f t="shared" si="7"/>
        <v>229.85599999999999</v>
      </c>
    </row>
    <row r="40" spans="2:18">
      <c r="B40" s="16">
        <v>480</v>
      </c>
      <c r="C40" s="16">
        <v>5336</v>
      </c>
      <c r="D40" s="16">
        <v>1345</v>
      </c>
      <c r="E40" s="306">
        <v>211.50399999999999</v>
      </c>
      <c r="F40" s="16">
        <v>880</v>
      </c>
      <c r="G40" s="16">
        <v>17746</v>
      </c>
      <c r="H40" s="16">
        <v>10430</v>
      </c>
      <c r="I40" s="306">
        <v>230.227</v>
      </c>
      <c r="K40" s="16">
        <f t="shared" si="0"/>
        <v>480</v>
      </c>
      <c r="L40" s="16">
        <f t="shared" si="1"/>
        <v>14005</v>
      </c>
      <c r="M40" s="16">
        <f t="shared" si="2"/>
        <v>10013</v>
      </c>
      <c r="N40" s="306">
        <f t="shared" si="3"/>
        <v>211.50399999999999</v>
      </c>
      <c r="O40" s="16">
        <f t="shared" si="4"/>
        <v>880</v>
      </c>
      <c r="P40" s="16">
        <f t="shared" si="5"/>
        <v>26415</v>
      </c>
      <c r="Q40" s="16">
        <f t="shared" si="6"/>
        <v>19099</v>
      </c>
      <c r="R40" s="306">
        <f t="shared" si="7"/>
        <v>230.227</v>
      </c>
    </row>
    <row r="41" spans="2:18">
      <c r="B41" s="16">
        <v>490</v>
      </c>
      <c r="C41" s="16">
        <v>5633</v>
      </c>
      <c r="D41" s="16">
        <v>1559</v>
      </c>
      <c r="E41" s="306">
        <v>212.11699999999999</v>
      </c>
      <c r="F41" s="16">
        <v>890</v>
      </c>
      <c r="G41" s="16">
        <v>18071</v>
      </c>
      <c r="H41" s="16">
        <v>10672</v>
      </c>
      <c r="I41" s="306">
        <v>230.59299999999999</v>
      </c>
      <c r="K41" s="16">
        <f t="shared" si="0"/>
        <v>490</v>
      </c>
      <c r="L41" s="16">
        <f t="shared" si="1"/>
        <v>14302</v>
      </c>
      <c r="M41" s="16">
        <f t="shared" si="2"/>
        <v>10227</v>
      </c>
      <c r="N41" s="306">
        <f t="shared" si="3"/>
        <v>212.11699999999999</v>
      </c>
      <c r="O41" s="16">
        <f t="shared" si="4"/>
        <v>890</v>
      </c>
      <c r="P41" s="16">
        <f t="shared" si="5"/>
        <v>26740</v>
      </c>
      <c r="Q41" s="16">
        <f t="shared" si="6"/>
        <v>19341</v>
      </c>
      <c r="R41" s="306">
        <f t="shared" si="7"/>
        <v>230.59299999999999</v>
      </c>
    </row>
    <row r="42" spans="2:18">
      <c r="B42" s="16"/>
      <c r="C42" s="16"/>
      <c r="D42" s="16"/>
      <c r="E42" s="306"/>
      <c r="F42" s="16"/>
      <c r="G42" s="16"/>
      <c r="H42" s="16"/>
      <c r="I42" s="306"/>
      <c r="K42" s="16"/>
      <c r="L42" s="16"/>
      <c r="M42" s="16"/>
      <c r="N42" s="306"/>
      <c r="O42" s="16"/>
      <c r="P42" s="16"/>
      <c r="Q42" s="16"/>
      <c r="R42" s="306"/>
    </row>
    <row r="43" spans="2:18">
      <c r="B43" s="16">
        <v>500</v>
      </c>
      <c r="C43" s="16">
        <v>5931</v>
      </c>
      <c r="D43" s="16">
        <v>1774</v>
      </c>
      <c r="E43" s="306">
        <v>212.71899999999999</v>
      </c>
      <c r="F43" s="16">
        <v>900</v>
      </c>
      <c r="G43" s="16">
        <v>18397</v>
      </c>
      <c r="H43" s="16">
        <v>10914</v>
      </c>
      <c r="I43" s="306">
        <v>230.95699999999999</v>
      </c>
      <c r="K43" s="16">
        <f t="shared" si="0"/>
        <v>500</v>
      </c>
      <c r="L43" s="16">
        <f t="shared" si="1"/>
        <v>14600</v>
      </c>
      <c r="M43" s="16">
        <f t="shared" si="2"/>
        <v>10442</v>
      </c>
      <c r="N43" s="306">
        <f t="shared" si="3"/>
        <v>212.71899999999999</v>
      </c>
      <c r="O43" s="16">
        <f t="shared" si="4"/>
        <v>900</v>
      </c>
      <c r="P43" s="16">
        <f t="shared" si="5"/>
        <v>27066</v>
      </c>
      <c r="Q43" s="16">
        <f t="shared" si="6"/>
        <v>19583</v>
      </c>
      <c r="R43" s="306">
        <f t="shared" si="7"/>
        <v>230.95699999999999</v>
      </c>
    </row>
    <row r="44" spans="2:18">
      <c r="B44" s="16">
        <v>510</v>
      </c>
      <c r="C44" s="16">
        <v>6229</v>
      </c>
      <c r="D44" s="16">
        <v>1989</v>
      </c>
      <c r="E44" s="306">
        <v>213.31</v>
      </c>
      <c r="F44" s="16">
        <v>910</v>
      </c>
      <c r="G44" s="16">
        <v>18723</v>
      </c>
      <c r="H44" s="16">
        <v>11157</v>
      </c>
      <c r="I44" s="306">
        <v>231.31700000000001</v>
      </c>
      <c r="K44" s="16">
        <f t="shared" si="0"/>
        <v>510</v>
      </c>
      <c r="L44" s="16">
        <f t="shared" si="1"/>
        <v>14898</v>
      </c>
      <c r="M44" s="16">
        <f t="shared" si="2"/>
        <v>10657</v>
      </c>
      <c r="N44" s="306">
        <f t="shared" si="3"/>
        <v>213.31</v>
      </c>
      <c r="O44" s="16">
        <f t="shared" si="4"/>
        <v>910</v>
      </c>
      <c r="P44" s="16">
        <f t="shared" si="5"/>
        <v>27392</v>
      </c>
      <c r="Q44" s="16">
        <f t="shared" si="6"/>
        <v>19826</v>
      </c>
      <c r="R44" s="306">
        <f t="shared" si="7"/>
        <v>231.31700000000001</v>
      </c>
    </row>
    <row r="45" spans="2:18">
      <c r="B45" s="16">
        <v>520</v>
      </c>
      <c r="C45" s="16">
        <v>6528</v>
      </c>
      <c r="D45" s="16">
        <v>2205</v>
      </c>
      <c r="E45" s="306">
        <v>213.89</v>
      </c>
      <c r="F45" s="16">
        <v>920</v>
      </c>
      <c r="G45" s="16">
        <v>1905</v>
      </c>
      <c r="H45" s="16">
        <v>11401</v>
      </c>
      <c r="I45" s="306">
        <v>231.67400000000001</v>
      </c>
      <c r="K45" s="16">
        <f t="shared" si="0"/>
        <v>520</v>
      </c>
      <c r="L45" s="16">
        <f t="shared" si="1"/>
        <v>15197</v>
      </c>
      <c r="M45" s="16">
        <f t="shared" si="2"/>
        <v>10873</v>
      </c>
      <c r="N45" s="306">
        <f t="shared" si="3"/>
        <v>213.89</v>
      </c>
      <c r="O45" s="16">
        <f t="shared" si="4"/>
        <v>920</v>
      </c>
      <c r="P45" s="16">
        <f t="shared" si="5"/>
        <v>10574</v>
      </c>
      <c r="Q45" s="16">
        <f t="shared" si="6"/>
        <v>20070</v>
      </c>
      <c r="R45" s="306">
        <f t="shared" si="7"/>
        <v>231.67400000000001</v>
      </c>
    </row>
    <row r="46" spans="2:18">
      <c r="B46" s="16">
        <v>530</v>
      </c>
      <c r="C46" s="16">
        <v>6828</v>
      </c>
      <c r="D46" s="16">
        <v>2422</v>
      </c>
      <c r="E46" s="306">
        <v>214.46</v>
      </c>
      <c r="F46" s="16">
        <v>930</v>
      </c>
      <c r="G46" s="16">
        <v>19377</v>
      </c>
      <c r="H46" s="16">
        <v>11645</v>
      </c>
      <c r="I46" s="306">
        <v>232.02799999999999</v>
      </c>
      <c r="K46" s="16">
        <f t="shared" si="0"/>
        <v>530</v>
      </c>
      <c r="L46" s="16">
        <f t="shared" si="1"/>
        <v>15497</v>
      </c>
      <c r="M46" s="16">
        <f t="shared" si="2"/>
        <v>11090</v>
      </c>
      <c r="N46" s="306">
        <f t="shared" si="3"/>
        <v>214.46</v>
      </c>
      <c r="O46" s="16">
        <f t="shared" si="4"/>
        <v>930</v>
      </c>
      <c r="P46" s="16">
        <f t="shared" si="5"/>
        <v>28046</v>
      </c>
      <c r="Q46" s="16">
        <f t="shared" si="6"/>
        <v>20314</v>
      </c>
      <c r="R46" s="306">
        <f t="shared" si="7"/>
        <v>232.02799999999999</v>
      </c>
    </row>
    <row r="47" spans="2:18">
      <c r="B47" s="16">
        <v>540</v>
      </c>
      <c r="C47" s="16">
        <v>7128</v>
      </c>
      <c r="D47" s="16">
        <v>2638</v>
      </c>
      <c r="E47" s="306">
        <v>215.02</v>
      </c>
      <c r="F47" s="16">
        <v>940</v>
      </c>
      <c r="G47" s="16">
        <v>19706</v>
      </c>
      <c r="H47" s="16">
        <v>11891</v>
      </c>
      <c r="I47" s="306">
        <v>232.37899999999999</v>
      </c>
      <c r="K47" s="16">
        <f t="shared" si="0"/>
        <v>540</v>
      </c>
      <c r="L47" s="16">
        <f t="shared" si="1"/>
        <v>15797</v>
      </c>
      <c r="M47" s="16">
        <f t="shared" si="2"/>
        <v>11306</v>
      </c>
      <c r="N47" s="306">
        <f t="shared" si="3"/>
        <v>215.02</v>
      </c>
      <c r="O47" s="16">
        <f t="shared" si="4"/>
        <v>940</v>
      </c>
      <c r="P47" s="16">
        <f t="shared" si="5"/>
        <v>28375</v>
      </c>
      <c r="Q47" s="16">
        <f t="shared" si="6"/>
        <v>20560</v>
      </c>
      <c r="R47" s="306">
        <f t="shared" si="7"/>
        <v>232.37899999999999</v>
      </c>
    </row>
    <row r="48" spans="2:18">
      <c r="B48" s="16"/>
      <c r="C48" s="16"/>
      <c r="D48" s="16"/>
      <c r="E48" s="306"/>
      <c r="F48" s="16"/>
      <c r="G48" s="16"/>
      <c r="H48" s="16"/>
      <c r="I48" s="306"/>
      <c r="K48" s="16"/>
      <c r="L48" s="16"/>
      <c r="M48" s="16"/>
      <c r="N48" s="306"/>
      <c r="O48" s="16"/>
      <c r="P48" s="16"/>
      <c r="Q48" s="16"/>
      <c r="R48" s="306"/>
    </row>
    <row r="49" spans="2:18">
      <c r="B49" s="16">
        <v>550</v>
      </c>
      <c r="C49" s="16">
        <v>7428</v>
      </c>
      <c r="D49" s="16">
        <v>2855</v>
      </c>
      <c r="E49" s="306">
        <v>215.572</v>
      </c>
      <c r="F49" s="16">
        <v>950</v>
      </c>
      <c r="G49" s="16">
        <v>20034</v>
      </c>
      <c r="H49" s="16">
        <v>12136</v>
      </c>
      <c r="I49" s="306">
        <v>232.727</v>
      </c>
      <c r="K49" s="16">
        <f t="shared" si="0"/>
        <v>550</v>
      </c>
      <c r="L49" s="16">
        <f t="shared" si="1"/>
        <v>16097</v>
      </c>
      <c r="M49" s="16">
        <f t="shared" si="2"/>
        <v>11523</v>
      </c>
      <c r="N49" s="306">
        <f t="shared" si="3"/>
        <v>215.572</v>
      </c>
      <c r="O49" s="16">
        <f t="shared" si="4"/>
        <v>950</v>
      </c>
      <c r="P49" s="16">
        <f t="shared" si="5"/>
        <v>28703</v>
      </c>
      <c r="Q49" s="16">
        <f t="shared" si="6"/>
        <v>20805</v>
      </c>
      <c r="R49" s="306">
        <f t="shared" si="7"/>
        <v>232.727</v>
      </c>
    </row>
    <row r="50" spans="2:18">
      <c r="B50" s="16">
        <v>560</v>
      </c>
      <c r="C50" s="16">
        <v>7730</v>
      </c>
      <c r="D50" s="16">
        <v>3074</v>
      </c>
      <c r="E50" s="306">
        <v>216.11500000000001</v>
      </c>
      <c r="F50" s="16">
        <v>960</v>
      </c>
      <c r="G50" s="16">
        <v>20364</v>
      </c>
      <c r="H50" s="16">
        <v>12383</v>
      </c>
      <c r="I50" s="306">
        <v>233.072</v>
      </c>
      <c r="K50" s="16">
        <f t="shared" si="0"/>
        <v>560</v>
      </c>
      <c r="L50" s="16">
        <f t="shared" si="1"/>
        <v>16399</v>
      </c>
      <c r="M50" s="16">
        <f t="shared" si="2"/>
        <v>11742</v>
      </c>
      <c r="N50" s="306">
        <f t="shared" si="3"/>
        <v>216.11500000000001</v>
      </c>
      <c r="O50" s="16">
        <f t="shared" si="4"/>
        <v>960</v>
      </c>
      <c r="P50" s="16">
        <f t="shared" si="5"/>
        <v>29033</v>
      </c>
      <c r="Q50" s="16">
        <f t="shared" si="6"/>
        <v>21052</v>
      </c>
      <c r="R50" s="306">
        <f t="shared" si="7"/>
        <v>233.072</v>
      </c>
    </row>
    <row r="51" spans="2:18">
      <c r="B51" s="16">
        <v>570</v>
      </c>
      <c r="C51" s="16">
        <v>8032</v>
      </c>
      <c r="D51" s="16">
        <v>3293</v>
      </c>
      <c r="E51" s="306">
        <v>216.649</v>
      </c>
      <c r="F51" s="16">
        <v>970</v>
      </c>
      <c r="G51" s="16">
        <v>20693</v>
      </c>
      <c r="H51" s="16">
        <v>12628</v>
      </c>
      <c r="I51" s="306">
        <v>233.41300000000001</v>
      </c>
      <c r="K51" s="16">
        <f t="shared" si="0"/>
        <v>570</v>
      </c>
      <c r="L51" s="16">
        <f t="shared" si="1"/>
        <v>16701</v>
      </c>
      <c r="M51" s="16">
        <f t="shared" si="2"/>
        <v>11961</v>
      </c>
      <c r="N51" s="306">
        <f t="shared" si="3"/>
        <v>216.649</v>
      </c>
      <c r="O51" s="16">
        <f t="shared" si="4"/>
        <v>970</v>
      </c>
      <c r="P51" s="16">
        <f t="shared" si="5"/>
        <v>29362</v>
      </c>
      <c r="Q51" s="16">
        <f t="shared" si="6"/>
        <v>21297</v>
      </c>
      <c r="R51" s="306">
        <f t="shared" si="7"/>
        <v>233.41300000000001</v>
      </c>
    </row>
    <row r="52" spans="2:18">
      <c r="B52" s="16">
        <v>580</v>
      </c>
      <c r="C52" s="16">
        <v>8334</v>
      </c>
      <c r="D52" s="16">
        <v>3512</v>
      </c>
      <c r="E52" s="306">
        <v>217.17500000000001</v>
      </c>
      <c r="F52" s="16">
        <v>980</v>
      </c>
      <c r="G52" s="16">
        <v>21024</v>
      </c>
      <c r="H52" s="16">
        <v>12876</v>
      </c>
      <c r="I52" s="306">
        <v>233.75200000000001</v>
      </c>
      <c r="K52" s="16">
        <f t="shared" si="0"/>
        <v>580</v>
      </c>
      <c r="L52" s="16">
        <f t="shared" si="1"/>
        <v>17003</v>
      </c>
      <c r="M52" s="16">
        <f t="shared" si="2"/>
        <v>12180</v>
      </c>
      <c r="N52" s="306">
        <f t="shared" si="3"/>
        <v>217.17500000000001</v>
      </c>
      <c r="O52" s="16">
        <f t="shared" si="4"/>
        <v>980</v>
      </c>
      <c r="P52" s="16">
        <f t="shared" si="5"/>
        <v>29693</v>
      </c>
      <c r="Q52" s="16">
        <f t="shared" si="6"/>
        <v>21545</v>
      </c>
      <c r="R52" s="306">
        <f t="shared" si="7"/>
        <v>233.75200000000001</v>
      </c>
    </row>
    <row r="53" spans="2:18">
      <c r="B53" s="16">
        <v>590</v>
      </c>
      <c r="C53" s="16">
        <v>8638</v>
      </c>
      <c r="D53" s="16">
        <v>3733</v>
      </c>
      <c r="E53" s="306">
        <v>217.69300000000001</v>
      </c>
      <c r="F53" s="16">
        <v>990</v>
      </c>
      <c r="G53" s="16">
        <v>21355</v>
      </c>
      <c r="H53" s="16">
        <v>13124</v>
      </c>
      <c r="I53" s="306">
        <v>234.08799999999999</v>
      </c>
      <c r="K53" s="16">
        <f t="shared" si="0"/>
        <v>590</v>
      </c>
      <c r="L53" s="16">
        <f t="shared" si="1"/>
        <v>17307</v>
      </c>
      <c r="M53" s="16">
        <f t="shared" si="2"/>
        <v>12401</v>
      </c>
      <c r="N53" s="306">
        <f t="shared" si="3"/>
        <v>217.69300000000001</v>
      </c>
      <c r="O53" s="16">
        <f t="shared" si="4"/>
        <v>990</v>
      </c>
      <c r="P53" s="16">
        <f t="shared" si="5"/>
        <v>30024</v>
      </c>
      <c r="Q53" s="16">
        <f t="shared" si="6"/>
        <v>21793</v>
      </c>
      <c r="R53" s="306">
        <f t="shared" si="7"/>
        <v>234.08799999999999</v>
      </c>
    </row>
    <row r="54" spans="2:18">
      <c r="B54" s="16"/>
      <c r="C54" s="16"/>
      <c r="D54" s="16"/>
      <c r="E54" s="306"/>
      <c r="F54" s="16"/>
      <c r="G54" s="16"/>
      <c r="H54" s="16"/>
      <c r="I54" s="306"/>
      <c r="K54" s="16"/>
      <c r="L54" s="16"/>
      <c r="M54" s="16"/>
      <c r="N54" s="306"/>
      <c r="O54" s="16"/>
      <c r="P54" s="16"/>
      <c r="Q54" s="16"/>
      <c r="R54" s="306"/>
    </row>
    <row r="55" spans="2:18" ht="17.25">
      <c r="B55" s="318" t="s">
        <v>325</v>
      </c>
      <c r="C55" s="318" t="s">
        <v>36</v>
      </c>
      <c r="D55" s="318" t="s">
        <v>35</v>
      </c>
      <c r="E55" s="332" t="s">
        <v>326</v>
      </c>
      <c r="F55" s="318" t="s">
        <v>325</v>
      </c>
      <c r="G55" s="318" t="s">
        <v>36</v>
      </c>
      <c r="H55" s="318" t="s">
        <v>35</v>
      </c>
      <c r="I55" s="318" t="s">
        <v>326</v>
      </c>
      <c r="K55" s="318" t="s">
        <v>325</v>
      </c>
      <c r="L55" s="318" t="s">
        <v>36</v>
      </c>
      <c r="M55" s="318" t="s">
        <v>35</v>
      </c>
      <c r="N55" s="332" t="s">
        <v>326</v>
      </c>
      <c r="O55" s="318" t="s">
        <v>325</v>
      </c>
      <c r="P55" s="318" t="s">
        <v>36</v>
      </c>
      <c r="Q55" s="318" t="s">
        <v>35</v>
      </c>
      <c r="R55" s="318" t="s">
        <v>326</v>
      </c>
    </row>
    <row r="56" spans="2:18">
      <c r="B56" s="318" t="s">
        <v>303</v>
      </c>
      <c r="C56" s="318" t="s">
        <v>323</v>
      </c>
      <c r="D56" s="318" t="s">
        <v>323</v>
      </c>
      <c r="E56" s="332" t="s">
        <v>324</v>
      </c>
      <c r="F56" s="318" t="s">
        <v>303</v>
      </c>
      <c r="G56" s="318" t="s">
        <v>323</v>
      </c>
      <c r="H56" s="318" t="s">
        <v>323</v>
      </c>
      <c r="I56" s="318" t="s">
        <v>324</v>
      </c>
      <c r="K56" s="318" t="s">
        <v>303</v>
      </c>
      <c r="L56" s="318" t="s">
        <v>323</v>
      </c>
      <c r="M56" s="318" t="s">
        <v>323</v>
      </c>
      <c r="N56" s="332" t="s">
        <v>324</v>
      </c>
      <c r="O56" s="318" t="s">
        <v>303</v>
      </c>
      <c r="P56" s="318" t="s">
        <v>323</v>
      </c>
      <c r="Q56" s="318" t="s">
        <v>323</v>
      </c>
      <c r="R56" s="318" t="s">
        <v>324</v>
      </c>
    </row>
    <row r="57" spans="2:18">
      <c r="B57" s="16">
        <v>1000</v>
      </c>
      <c r="C57" s="16">
        <v>21686</v>
      </c>
      <c r="D57" s="16">
        <v>13372</v>
      </c>
      <c r="E57" s="306">
        <v>234.42099999999999</v>
      </c>
      <c r="F57" s="16">
        <v>1760</v>
      </c>
      <c r="G57" s="16">
        <v>48087</v>
      </c>
      <c r="H57" s="16">
        <v>33454</v>
      </c>
      <c r="I57" s="306">
        <v>253.99100000000001</v>
      </c>
      <c r="K57" s="16">
        <f t="shared" si="0"/>
        <v>1000</v>
      </c>
      <c r="L57" s="16">
        <f t="shared" si="1"/>
        <v>30355</v>
      </c>
      <c r="M57" s="16">
        <f t="shared" si="2"/>
        <v>22040</v>
      </c>
      <c r="N57" s="306">
        <f t="shared" si="3"/>
        <v>234.42099999999999</v>
      </c>
      <c r="O57" s="16">
        <f t="shared" si="4"/>
        <v>1760</v>
      </c>
      <c r="P57" s="16">
        <f t="shared" si="5"/>
        <v>56756</v>
      </c>
      <c r="Q57" s="16">
        <f t="shared" si="6"/>
        <v>42123</v>
      </c>
      <c r="R57" s="306">
        <f t="shared" si="7"/>
        <v>253.99100000000001</v>
      </c>
    </row>
    <row r="58" spans="2:18">
      <c r="B58" s="16">
        <v>1020</v>
      </c>
      <c r="C58" s="16">
        <v>22351</v>
      </c>
      <c r="D58" s="16">
        <v>13871</v>
      </c>
      <c r="E58" s="306">
        <v>235.07900000000001</v>
      </c>
      <c r="F58" s="16">
        <v>1780</v>
      </c>
      <c r="G58" s="16">
        <v>48804</v>
      </c>
      <c r="H58" s="16">
        <v>34005</v>
      </c>
      <c r="I58" s="306">
        <v>254.398</v>
      </c>
      <c r="K58" s="16">
        <f t="shared" si="0"/>
        <v>1020</v>
      </c>
      <c r="L58" s="16">
        <f t="shared" si="1"/>
        <v>31020</v>
      </c>
      <c r="M58" s="16">
        <f t="shared" si="2"/>
        <v>22539</v>
      </c>
      <c r="N58" s="306">
        <f t="shared" si="3"/>
        <v>235.07900000000001</v>
      </c>
      <c r="O58" s="16">
        <f t="shared" si="4"/>
        <v>1780</v>
      </c>
      <c r="P58" s="16">
        <f t="shared" si="5"/>
        <v>57473</v>
      </c>
      <c r="Q58" s="16">
        <f t="shared" si="6"/>
        <v>42674</v>
      </c>
      <c r="R58" s="306">
        <f t="shared" si="7"/>
        <v>254.398</v>
      </c>
    </row>
    <row r="59" spans="2:18">
      <c r="B59" s="16">
        <v>1040</v>
      </c>
      <c r="C59" s="16">
        <v>23019</v>
      </c>
      <c r="D59" s="16">
        <v>14372</v>
      </c>
      <c r="E59" s="306">
        <v>235.72800000000001</v>
      </c>
      <c r="F59" s="16">
        <v>1800</v>
      </c>
      <c r="G59" s="16">
        <v>49522</v>
      </c>
      <c r="H59" s="16">
        <v>34557</v>
      </c>
      <c r="I59" s="306">
        <v>254.797</v>
      </c>
      <c r="K59" s="16">
        <f t="shared" si="0"/>
        <v>1040</v>
      </c>
      <c r="L59" s="16">
        <f t="shared" si="1"/>
        <v>31688</v>
      </c>
      <c r="M59" s="16">
        <f t="shared" si="2"/>
        <v>23040</v>
      </c>
      <c r="N59" s="306">
        <f t="shared" si="3"/>
        <v>235.72800000000001</v>
      </c>
      <c r="O59" s="16">
        <f t="shared" si="4"/>
        <v>1800</v>
      </c>
      <c r="P59" s="16">
        <f t="shared" si="5"/>
        <v>58191</v>
      </c>
      <c r="Q59" s="16">
        <f t="shared" si="6"/>
        <v>43226</v>
      </c>
      <c r="R59" s="306">
        <f t="shared" si="7"/>
        <v>254.797</v>
      </c>
    </row>
    <row r="60" spans="2:18">
      <c r="B60" s="16">
        <v>1060</v>
      </c>
      <c r="C60" s="16">
        <v>23688</v>
      </c>
      <c r="D60" s="16">
        <v>14875</v>
      </c>
      <c r="E60" s="306">
        <v>236.364</v>
      </c>
      <c r="F60" s="16">
        <v>1820</v>
      </c>
      <c r="G60" s="16">
        <v>50241</v>
      </c>
      <c r="H60" s="16">
        <v>35110</v>
      </c>
      <c r="I60" s="306">
        <v>255.19399999999999</v>
      </c>
      <c r="K60" s="16">
        <f t="shared" si="0"/>
        <v>1060</v>
      </c>
      <c r="L60" s="16">
        <f t="shared" si="1"/>
        <v>32357</v>
      </c>
      <c r="M60" s="16">
        <f t="shared" si="2"/>
        <v>23543</v>
      </c>
      <c r="N60" s="306">
        <f t="shared" si="3"/>
        <v>236.364</v>
      </c>
      <c r="O60" s="16">
        <f t="shared" si="4"/>
        <v>1820</v>
      </c>
      <c r="P60" s="16">
        <f t="shared" si="5"/>
        <v>58910</v>
      </c>
      <c r="Q60" s="16">
        <f t="shared" si="6"/>
        <v>43779</v>
      </c>
      <c r="R60" s="306">
        <f t="shared" si="7"/>
        <v>255.19399999999999</v>
      </c>
    </row>
    <row r="61" spans="2:18">
      <c r="B61" s="16">
        <v>1080</v>
      </c>
      <c r="C61" s="16">
        <v>24360</v>
      </c>
      <c r="D61" s="16">
        <v>15381</v>
      </c>
      <c r="E61" s="306">
        <v>236.99199999999999</v>
      </c>
      <c r="F61" s="16">
        <v>1840</v>
      </c>
      <c r="G61" s="16">
        <v>50960</v>
      </c>
      <c r="H61" s="16">
        <v>35662</v>
      </c>
      <c r="I61" s="306">
        <v>255.58699999999999</v>
      </c>
      <c r="K61" s="16">
        <f t="shared" si="0"/>
        <v>1080</v>
      </c>
      <c r="L61" s="16">
        <f t="shared" si="1"/>
        <v>33029</v>
      </c>
      <c r="M61" s="16">
        <f t="shared" si="2"/>
        <v>24049</v>
      </c>
      <c r="N61" s="306">
        <f t="shared" si="3"/>
        <v>236.99199999999999</v>
      </c>
      <c r="O61" s="16">
        <f t="shared" si="4"/>
        <v>1840</v>
      </c>
      <c r="P61" s="16">
        <f t="shared" si="5"/>
        <v>59629</v>
      </c>
      <c r="Q61" s="16">
        <f t="shared" si="6"/>
        <v>44331</v>
      </c>
      <c r="R61" s="306">
        <f t="shared" si="7"/>
        <v>255.58699999999999</v>
      </c>
    </row>
    <row r="62" spans="2:18">
      <c r="B62" s="16"/>
      <c r="C62" s="16"/>
      <c r="D62" s="16"/>
      <c r="E62" s="306"/>
      <c r="F62" s="16"/>
      <c r="G62" s="16"/>
      <c r="H62" s="16"/>
      <c r="I62" s="306"/>
      <c r="K62" s="16"/>
      <c r="L62" s="16"/>
      <c r="M62" s="16"/>
      <c r="N62" s="306"/>
      <c r="O62" s="16"/>
      <c r="P62" s="16"/>
      <c r="Q62" s="16"/>
      <c r="R62" s="306"/>
    </row>
    <row r="63" spans="2:18">
      <c r="B63" s="16">
        <v>1100</v>
      </c>
      <c r="C63" s="16">
        <v>25033</v>
      </c>
      <c r="D63" s="16">
        <v>15888</v>
      </c>
      <c r="E63" s="306">
        <v>237.60900000000001</v>
      </c>
      <c r="F63" s="16">
        <v>1860</v>
      </c>
      <c r="G63" s="16">
        <v>51682</v>
      </c>
      <c r="H63" s="16">
        <v>36218</v>
      </c>
      <c r="I63" s="306">
        <v>255.976</v>
      </c>
      <c r="K63" s="16">
        <f t="shared" si="0"/>
        <v>1100</v>
      </c>
      <c r="L63" s="16">
        <f t="shared" si="1"/>
        <v>33702</v>
      </c>
      <c r="M63" s="16">
        <f t="shared" si="2"/>
        <v>24556</v>
      </c>
      <c r="N63" s="306">
        <f t="shared" si="3"/>
        <v>237.60900000000001</v>
      </c>
      <c r="O63" s="16">
        <f t="shared" si="4"/>
        <v>1860</v>
      </c>
      <c r="P63" s="16">
        <f t="shared" si="5"/>
        <v>60351</v>
      </c>
      <c r="Q63" s="16">
        <f t="shared" si="6"/>
        <v>44887</v>
      </c>
      <c r="R63" s="306">
        <f t="shared" si="7"/>
        <v>255.976</v>
      </c>
    </row>
    <row r="64" spans="2:18">
      <c r="B64" s="16">
        <v>1120</v>
      </c>
      <c r="C64" s="16">
        <v>25708</v>
      </c>
      <c r="D64" s="16">
        <v>16396</v>
      </c>
      <c r="E64" s="306">
        <v>238.21700000000001</v>
      </c>
      <c r="F64" s="16">
        <v>1880</v>
      </c>
      <c r="G64" s="16">
        <v>52403</v>
      </c>
      <c r="H64" s="16">
        <v>36773</v>
      </c>
      <c r="I64" s="306">
        <v>256.36099999999999</v>
      </c>
      <c r="K64" s="16">
        <f t="shared" si="0"/>
        <v>1120</v>
      </c>
      <c r="L64" s="16">
        <f t="shared" si="1"/>
        <v>34377</v>
      </c>
      <c r="M64" s="16">
        <f t="shared" si="2"/>
        <v>25064</v>
      </c>
      <c r="N64" s="306">
        <f t="shared" si="3"/>
        <v>238.21700000000001</v>
      </c>
      <c r="O64" s="16">
        <f t="shared" si="4"/>
        <v>1880</v>
      </c>
      <c r="P64" s="16">
        <f t="shared" si="5"/>
        <v>61072</v>
      </c>
      <c r="Q64" s="16">
        <f t="shared" si="6"/>
        <v>45442</v>
      </c>
      <c r="R64" s="306">
        <f t="shared" si="7"/>
        <v>256.36099999999999</v>
      </c>
    </row>
    <row r="65" spans="2:18">
      <c r="B65" s="16">
        <v>1140</v>
      </c>
      <c r="C65" s="16">
        <v>26385</v>
      </c>
      <c r="D65" s="16">
        <v>16907</v>
      </c>
      <c r="E65" s="306">
        <v>238.81700000000001</v>
      </c>
      <c r="F65" s="16">
        <v>1900</v>
      </c>
      <c r="G65" s="16">
        <v>53125</v>
      </c>
      <c r="H65" s="16">
        <v>37328</v>
      </c>
      <c r="I65" s="306">
        <v>256.74299999999999</v>
      </c>
      <c r="K65" s="16">
        <f t="shared" si="0"/>
        <v>1140</v>
      </c>
      <c r="L65" s="16">
        <f t="shared" si="1"/>
        <v>35054</v>
      </c>
      <c r="M65" s="16">
        <f t="shared" si="2"/>
        <v>25575</v>
      </c>
      <c r="N65" s="306">
        <f t="shared" si="3"/>
        <v>238.81700000000001</v>
      </c>
      <c r="O65" s="16">
        <f t="shared" si="4"/>
        <v>1900</v>
      </c>
      <c r="P65" s="16">
        <f t="shared" si="5"/>
        <v>61794</v>
      </c>
      <c r="Q65" s="16">
        <f t="shared" si="6"/>
        <v>45997</v>
      </c>
      <c r="R65" s="306">
        <f t="shared" si="7"/>
        <v>256.74299999999999</v>
      </c>
    </row>
    <row r="66" spans="2:18">
      <c r="B66" s="16">
        <v>1160</v>
      </c>
      <c r="C66" s="16">
        <v>27064</v>
      </c>
      <c r="D66" s="16">
        <v>17420</v>
      </c>
      <c r="E66" s="306">
        <v>239.40700000000001</v>
      </c>
      <c r="F66" s="16">
        <v>1920</v>
      </c>
      <c r="G66" s="16">
        <v>53847</v>
      </c>
      <c r="H66" s="16">
        <v>37884</v>
      </c>
      <c r="I66" s="306">
        <v>257.12200000000001</v>
      </c>
      <c r="K66" s="16">
        <f t="shared" si="0"/>
        <v>1160</v>
      </c>
      <c r="L66" s="16">
        <f t="shared" si="1"/>
        <v>35733</v>
      </c>
      <c r="M66" s="16">
        <f t="shared" si="2"/>
        <v>26088</v>
      </c>
      <c r="N66" s="306">
        <f t="shared" si="3"/>
        <v>239.40700000000001</v>
      </c>
      <c r="O66" s="16">
        <f t="shared" si="4"/>
        <v>1920</v>
      </c>
      <c r="P66" s="16">
        <f t="shared" si="5"/>
        <v>62516</v>
      </c>
      <c r="Q66" s="16">
        <f t="shared" si="6"/>
        <v>46553</v>
      </c>
      <c r="R66" s="306">
        <f t="shared" si="7"/>
        <v>257.12200000000001</v>
      </c>
    </row>
    <row r="67" spans="2:18">
      <c r="B67" s="16">
        <v>1180</v>
      </c>
      <c r="C67" s="16">
        <v>27737</v>
      </c>
      <c r="D67" s="16">
        <v>17926</v>
      </c>
      <c r="E67" s="306">
        <v>239.989</v>
      </c>
      <c r="F67" s="16">
        <v>1940</v>
      </c>
      <c r="G67" s="16">
        <v>54569</v>
      </c>
      <c r="H67" s="16">
        <v>38440</v>
      </c>
      <c r="I67" s="306">
        <v>257.49700000000001</v>
      </c>
      <c r="K67" s="16">
        <f t="shared" si="0"/>
        <v>1180</v>
      </c>
      <c r="L67" s="16">
        <f t="shared" si="1"/>
        <v>36406</v>
      </c>
      <c r="M67" s="16">
        <f t="shared" si="2"/>
        <v>26594</v>
      </c>
      <c r="N67" s="306">
        <f t="shared" si="3"/>
        <v>239.989</v>
      </c>
      <c r="O67" s="16">
        <f t="shared" si="4"/>
        <v>1940</v>
      </c>
      <c r="P67" s="16">
        <f t="shared" si="5"/>
        <v>63238</v>
      </c>
      <c r="Q67" s="16">
        <f t="shared" si="6"/>
        <v>47109</v>
      </c>
      <c r="R67" s="306">
        <f t="shared" si="7"/>
        <v>257.49700000000001</v>
      </c>
    </row>
    <row r="68" spans="2:18">
      <c r="B68" s="16"/>
      <c r="C68" s="16"/>
      <c r="D68" s="16"/>
      <c r="E68" s="306"/>
      <c r="F68" s="16"/>
      <c r="G68" s="16"/>
      <c r="H68" s="16"/>
      <c r="I68" s="306"/>
      <c r="K68" s="16"/>
      <c r="L68" s="16"/>
      <c r="M68" s="16"/>
      <c r="N68" s="306"/>
      <c r="O68" s="16"/>
      <c r="P68" s="16"/>
      <c r="Q68" s="16"/>
      <c r="R68" s="306"/>
    </row>
    <row r="69" spans="2:18">
      <c r="B69" s="16">
        <v>1200</v>
      </c>
      <c r="C69" s="16">
        <v>28426</v>
      </c>
      <c r="D69" s="16">
        <v>18449</v>
      </c>
      <c r="E69" s="306">
        <v>240.66300000000001</v>
      </c>
      <c r="F69" s="16">
        <v>1960</v>
      </c>
      <c r="G69" s="16">
        <v>55292</v>
      </c>
      <c r="H69" s="16">
        <v>38997</v>
      </c>
      <c r="I69" s="306">
        <v>257.86799999999999</v>
      </c>
      <c r="K69" s="16">
        <f t="shared" si="0"/>
        <v>1200</v>
      </c>
      <c r="L69" s="16">
        <f t="shared" si="1"/>
        <v>37095</v>
      </c>
      <c r="M69" s="16">
        <f t="shared" si="2"/>
        <v>27117</v>
      </c>
      <c r="N69" s="306">
        <f t="shared" si="3"/>
        <v>240.66300000000001</v>
      </c>
      <c r="O69" s="16">
        <f t="shared" si="4"/>
        <v>1960</v>
      </c>
      <c r="P69" s="16">
        <f t="shared" si="5"/>
        <v>63961</v>
      </c>
      <c r="Q69" s="16">
        <f t="shared" si="6"/>
        <v>47666</v>
      </c>
      <c r="R69" s="306">
        <f t="shared" si="7"/>
        <v>257.86799999999999</v>
      </c>
    </row>
    <row r="70" spans="2:18">
      <c r="B70" s="16">
        <v>1220</v>
      </c>
      <c r="C70" s="16">
        <v>29111</v>
      </c>
      <c r="D70" s="16">
        <v>18968</v>
      </c>
      <c r="E70" s="306">
        <v>241.12799999999999</v>
      </c>
      <c r="F70" s="16">
        <v>1980</v>
      </c>
      <c r="G70" s="16">
        <v>56015</v>
      </c>
      <c r="H70" s="16">
        <v>39553</v>
      </c>
      <c r="I70" s="306">
        <v>258.23599999999999</v>
      </c>
      <c r="K70" s="16">
        <f t="shared" si="0"/>
        <v>1220</v>
      </c>
      <c r="L70" s="16">
        <f t="shared" si="1"/>
        <v>37780</v>
      </c>
      <c r="M70" s="16">
        <f t="shared" si="2"/>
        <v>27636</v>
      </c>
      <c r="N70" s="306">
        <f t="shared" si="3"/>
        <v>241.12799999999999</v>
      </c>
      <c r="O70" s="16">
        <f t="shared" si="4"/>
        <v>1980</v>
      </c>
      <c r="P70" s="16">
        <f t="shared" si="5"/>
        <v>64684</v>
      </c>
      <c r="Q70" s="16">
        <f t="shared" si="6"/>
        <v>48222</v>
      </c>
      <c r="R70" s="306">
        <f t="shared" si="7"/>
        <v>258.23599999999999</v>
      </c>
    </row>
    <row r="71" spans="2:18">
      <c r="B71" s="16">
        <v>1240</v>
      </c>
      <c r="C71" s="16">
        <v>29797</v>
      </c>
      <c r="D71" s="16">
        <v>19488</v>
      </c>
      <c r="E71" s="306">
        <v>241.68600000000001</v>
      </c>
      <c r="F71" s="16">
        <v>2000</v>
      </c>
      <c r="G71" s="16">
        <v>56739</v>
      </c>
      <c r="H71" s="16">
        <v>40111</v>
      </c>
      <c r="I71" s="306">
        <v>258.60000000000002</v>
      </c>
      <c r="K71" s="16">
        <f t="shared" si="0"/>
        <v>1240</v>
      </c>
      <c r="L71" s="16">
        <f t="shared" si="1"/>
        <v>38466</v>
      </c>
      <c r="M71" s="16">
        <f t="shared" si="2"/>
        <v>28156</v>
      </c>
      <c r="N71" s="306">
        <f t="shared" si="3"/>
        <v>241.68600000000001</v>
      </c>
      <c r="O71" s="16">
        <f t="shared" si="4"/>
        <v>2000</v>
      </c>
      <c r="P71" s="16">
        <f t="shared" si="5"/>
        <v>65408</v>
      </c>
      <c r="Q71" s="16">
        <f t="shared" si="6"/>
        <v>48780</v>
      </c>
      <c r="R71" s="306">
        <f t="shared" si="7"/>
        <v>258.60000000000002</v>
      </c>
    </row>
    <row r="72" spans="2:18">
      <c r="B72" s="16">
        <v>1260</v>
      </c>
      <c r="C72" s="16">
        <v>30485</v>
      </c>
      <c r="D72" s="16">
        <v>20009</v>
      </c>
      <c r="E72" s="306">
        <v>242.23599999999999</v>
      </c>
      <c r="F72" s="16">
        <v>2050</v>
      </c>
      <c r="G72" s="16">
        <v>58555</v>
      </c>
      <c r="H72" s="16">
        <v>41511</v>
      </c>
      <c r="I72" s="306">
        <v>259.49400000000003</v>
      </c>
      <c r="K72" s="16">
        <f t="shared" ref="K72:K101" si="8">B72</f>
        <v>1260</v>
      </c>
      <c r="L72" s="16">
        <f t="shared" ref="L72:L101" si="9">C72+8669</f>
        <v>39154</v>
      </c>
      <c r="M72" s="16">
        <f t="shared" ref="M72:M101" si="10">D72+6190+2478</f>
        <v>28677</v>
      </c>
      <c r="N72" s="306">
        <f t="shared" ref="N72:N101" si="11">E72</f>
        <v>242.23599999999999</v>
      </c>
      <c r="O72" s="16">
        <f t="shared" ref="O72:O101" si="12">F72</f>
        <v>2050</v>
      </c>
      <c r="P72" s="16">
        <f t="shared" ref="P72:P101" si="13">G72+8669</f>
        <v>67224</v>
      </c>
      <c r="Q72" s="16">
        <f t="shared" ref="Q72:Q101" si="14">H72+6190+2479</f>
        <v>50180</v>
      </c>
      <c r="R72" s="306">
        <f t="shared" ref="R72:R101" si="15">I72</f>
        <v>259.49400000000003</v>
      </c>
    </row>
    <row r="73" spans="2:18">
      <c r="B73" s="16">
        <v>1280</v>
      </c>
      <c r="C73" s="16">
        <v>31175</v>
      </c>
      <c r="D73" s="16">
        <v>20533</v>
      </c>
      <c r="E73" s="306">
        <v>242.78</v>
      </c>
      <c r="F73" s="16">
        <v>2100</v>
      </c>
      <c r="G73" s="16">
        <v>60375</v>
      </c>
      <c r="H73" s="16">
        <v>42916</v>
      </c>
      <c r="I73" s="306">
        <v>260.37</v>
      </c>
      <c r="K73" s="16">
        <f t="shared" si="8"/>
        <v>1280</v>
      </c>
      <c r="L73" s="16">
        <f t="shared" si="9"/>
        <v>39844</v>
      </c>
      <c r="M73" s="16">
        <f t="shared" si="10"/>
        <v>29201</v>
      </c>
      <c r="N73" s="306">
        <f t="shared" si="11"/>
        <v>242.78</v>
      </c>
      <c r="O73" s="16">
        <f t="shared" si="12"/>
        <v>2100</v>
      </c>
      <c r="P73" s="16">
        <f t="shared" si="13"/>
        <v>69044</v>
      </c>
      <c r="Q73" s="16">
        <f t="shared" si="14"/>
        <v>51585</v>
      </c>
      <c r="R73" s="306">
        <f t="shared" si="15"/>
        <v>260.37</v>
      </c>
    </row>
    <row r="74" spans="2:18">
      <c r="B74" s="16"/>
      <c r="C74" s="16"/>
      <c r="D74" s="16"/>
      <c r="E74" s="306"/>
      <c r="F74" s="16"/>
      <c r="G74" s="16"/>
      <c r="H74" s="16"/>
      <c r="I74" s="306"/>
      <c r="K74" s="16"/>
      <c r="L74" s="16"/>
      <c r="M74" s="16"/>
      <c r="N74" s="306"/>
      <c r="O74" s="16"/>
      <c r="P74" s="16"/>
      <c r="Q74" s="16"/>
      <c r="R74" s="306"/>
    </row>
    <row r="75" spans="2:18">
      <c r="B75" s="16">
        <v>1300</v>
      </c>
      <c r="C75" s="16">
        <v>31865</v>
      </c>
      <c r="D75" s="16">
        <v>21057</v>
      </c>
      <c r="E75" s="306">
        <v>243.316</v>
      </c>
      <c r="F75" s="16">
        <v>2150</v>
      </c>
      <c r="G75" s="16">
        <v>62195</v>
      </c>
      <c r="H75" s="16">
        <v>44320</v>
      </c>
      <c r="I75" s="306">
        <v>261.226</v>
      </c>
      <c r="K75" s="16">
        <f t="shared" si="8"/>
        <v>1300</v>
      </c>
      <c r="L75" s="16">
        <f t="shared" si="9"/>
        <v>40534</v>
      </c>
      <c r="M75" s="16">
        <f t="shared" si="10"/>
        <v>29725</v>
      </c>
      <c r="N75" s="306">
        <f t="shared" si="11"/>
        <v>243.316</v>
      </c>
      <c r="O75" s="16">
        <f t="shared" si="12"/>
        <v>2150</v>
      </c>
      <c r="P75" s="16">
        <f t="shared" si="13"/>
        <v>70864</v>
      </c>
      <c r="Q75" s="16">
        <f t="shared" si="14"/>
        <v>52989</v>
      </c>
      <c r="R75" s="306">
        <f t="shared" si="15"/>
        <v>261.226</v>
      </c>
    </row>
    <row r="76" spans="2:18">
      <c r="B76" s="16">
        <v>1320</v>
      </c>
      <c r="C76" s="16">
        <v>32557</v>
      </c>
      <c r="D76" s="16">
        <v>21583</v>
      </c>
      <c r="E76" s="306">
        <v>243.84399999999999</v>
      </c>
      <c r="F76" s="16">
        <v>2200</v>
      </c>
      <c r="G76" s="16">
        <v>64019</v>
      </c>
      <c r="H76" s="16">
        <v>45728</v>
      </c>
      <c r="I76" s="306">
        <v>262.065</v>
      </c>
      <c r="K76" s="16">
        <f t="shared" si="8"/>
        <v>1320</v>
      </c>
      <c r="L76" s="16">
        <f t="shared" si="9"/>
        <v>41226</v>
      </c>
      <c r="M76" s="16">
        <f t="shared" si="10"/>
        <v>30251</v>
      </c>
      <c r="N76" s="306">
        <f t="shared" si="11"/>
        <v>243.84399999999999</v>
      </c>
      <c r="O76" s="16">
        <f t="shared" si="12"/>
        <v>2200</v>
      </c>
      <c r="P76" s="16">
        <f t="shared" si="13"/>
        <v>72688</v>
      </c>
      <c r="Q76" s="16">
        <f t="shared" si="14"/>
        <v>54397</v>
      </c>
      <c r="R76" s="306">
        <f t="shared" si="15"/>
        <v>262.065</v>
      </c>
    </row>
    <row r="77" spans="2:18">
      <c r="B77" s="16">
        <v>1340</v>
      </c>
      <c r="C77" s="16">
        <v>33250</v>
      </c>
      <c r="D77" s="16">
        <v>22109</v>
      </c>
      <c r="E77" s="306">
        <v>244.36600000000001</v>
      </c>
      <c r="F77" s="16">
        <v>2250</v>
      </c>
      <c r="G77" s="16">
        <v>65847</v>
      </c>
      <c r="H77" s="16">
        <v>47141</v>
      </c>
      <c r="I77" s="306">
        <v>262.887</v>
      </c>
      <c r="K77" s="16">
        <f t="shared" si="8"/>
        <v>1340</v>
      </c>
      <c r="L77" s="16">
        <f t="shared" si="9"/>
        <v>41919</v>
      </c>
      <c r="M77" s="16">
        <f t="shared" si="10"/>
        <v>30777</v>
      </c>
      <c r="N77" s="306">
        <f t="shared" si="11"/>
        <v>244.36600000000001</v>
      </c>
      <c r="O77" s="16">
        <f t="shared" si="12"/>
        <v>2250</v>
      </c>
      <c r="P77" s="16">
        <f t="shared" si="13"/>
        <v>74516</v>
      </c>
      <c r="Q77" s="16">
        <f t="shared" si="14"/>
        <v>55810</v>
      </c>
      <c r="R77" s="306">
        <f t="shared" si="15"/>
        <v>262.887</v>
      </c>
    </row>
    <row r="78" spans="2:18">
      <c r="B78" s="16">
        <v>1360</v>
      </c>
      <c r="C78" s="16">
        <v>33944</v>
      </c>
      <c r="D78" s="16">
        <v>22637</v>
      </c>
      <c r="E78" s="306">
        <v>244.88</v>
      </c>
      <c r="F78" s="16">
        <v>2300</v>
      </c>
      <c r="G78" s="16">
        <v>67676</v>
      </c>
      <c r="H78" s="16">
        <v>48554</v>
      </c>
      <c r="I78" s="306">
        <v>263.69200000000001</v>
      </c>
      <c r="K78" s="16">
        <f t="shared" si="8"/>
        <v>1360</v>
      </c>
      <c r="L78" s="16">
        <f t="shared" si="9"/>
        <v>42613</v>
      </c>
      <c r="M78" s="16">
        <f t="shared" si="10"/>
        <v>31305</v>
      </c>
      <c r="N78" s="306">
        <f t="shared" si="11"/>
        <v>244.88</v>
      </c>
      <c r="O78" s="16">
        <f t="shared" si="12"/>
        <v>2300</v>
      </c>
      <c r="P78" s="16">
        <f t="shared" si="13"/>
        <v>76345</v>
      </c>
      <c r="Q78" s="16">
        <f t="shared" si="14"/>
        <v>57223</v>
      </c>
      <c r="R78" s="306">
        <f t="shared" si="15"/>
        <v>263.69200000000001</v>
      </c>
    </row>
    <row r="79" spans="2:18">
      <c r="B79" s="16">
        <v>1380</v>
      </c>
      <c r="C79" s="16">
        <v>34640</v>
      </c>
      <c r="D79" s="16">
        <v>23167</v>
      </c>
      <c r="E79" s="306">
        <v>245.38800000000001</v>
      </c>
      <c r="F79" s="16">
        <v>2350</v>
      </c>
      <c r="G79" s="16">
        <v>69509</v>
      </c>
      <c r="H79" s="16">
        <v>49971</v>
      </c>
      <c r="I79" s="306">
        <v>264.48</v>
      </c>
      <c r="K79" s="16">
        <f t="shared" si="8"/>
        <v>1380</v>
      </c>
      <c r="L79" s="16">
        <f t="shared" si="9"/>
        <v>43309</v>
      </c>
      <c r="M79" s="16">
        <f t="shared" si="10"/>
        <v>31835</v>
      </c>
      <c r="N79" s="306">
        <f t="shared" si="11"/>
        <v>245.38800000000001</v>
      </c>
      <c r="O79" s="16">
        <f t="shared" si="12"/>
        <v>2350</v>
      </c>
      <c r="P79" s="16">
        <f t="shared" si="13"/>
        <v>78178</v>
      </c>
      <c r="Q79" s="16">
        <f t="shared" si="14"/>
        <v>58640</v>
      </c>
      <c r="R79" s="306">
        <f t="shared" si="15"/>
        <v>264.48</v>
      </c>
    </row>
    <row r="80" spans="2:18">
      <c r="B80" s="16"/>
      <c r="C80" s="16"/>
      <c r="D80" s="16"/>
      <c r="E80" s="306"/>
      <c r="F80" s="16"/>
      <c r="G80" s="16"/>
      <c r="H80" s="16"/>
      <c r="I80" s="306"/>
      <c r="K80" s="16"/>
      <c r="L80" s="16"/>
      <c r="M80" s="16"/>
      <c r="N80" s="306"/>
      <c r="O80" s="16"/>
      <c r="P80" s="16"/>
      <c r="Q80" s="16"/>
      <c r="R80" s="306"/>
    </row>
    <row r="81" spans="2:18">
      <c r="B81" s="16">
        <v>1400</v>
      </c>
      <c r="C81" s="16">
        <v>35358</v>
      </c>
      <c r="D81" s="16">
        <v>23718</v>
      </c>
      <c r="E81" s="306">
        <v>245.88900000000001</v>
      </c>
      <c r="F81" s="16">
        <v>2400</v>
      </c>
      <c r="G81" s="16">
        <v>71346</v>
      </c>
      <c r="H81" s="16">
        <v>51392</v>
      </c>
      <c r="I81" s="306">
        <v>265.25299999999999</v>
      </c>
      <c r="K81" s="16">
        <f t="shared" si="8"/>
        <v>1400</v>
      </c>
      <c r="L81" s="16">
        <f t="shared" si="9"/>
        <v>44027</v>
      </c>
      <c r="M81" s="16">
        <f t="shared" si="10"/>
        <v>32386</v>
      </c>
      <c r="N81" s="306">
        <f t="shared" si="11"/>
        <v>245.88900000000001</v>
      </c>
      <c r="O81" s="16">
        <f t="shared" si="12"/>
        <v>2400</v>
      </c>
      <c r="P81" s="16">
        <f t="shared" si="13"/>
        <v>80015</v>
      </c>
      <c r="Q81" s="16">
        <f t="shared" si="14"/>
        <v>60061</v>
      </c>
      <c r="R81" s="306">
        <f t="shared" si="15"/>
        <v>265.25299999999999</v>
      </c>
    </row>
    <row r="82" spans="2:18">
      <c r="B82" s="16">
        <v>1420</v>
      </c>
      <c r="C82" s="16">
        <v>36038</v>
      </c>
      <c r="D82" s="16">
        <v>24232</v>
      </c>
      <c r="E82" s="306">
        <v>246.38499999999999</v>
      </c>
      <c r="F82" s="16">
        <v>2450</v>
      </c>
      <c r="G82" s="16">
        <v>73183</v>
      </c>
      <c r="H82" s="16">
        <v>52814</v>
      </c>
      <c r="I82" s="306">
        <v>266.012</v>
      </c>
      <c r="K82" s="16">
        <f t="shared" si="8"/>
        <v>1420</v>
      </c>
      <c r="L82" s="16">
        <f t="shared" si="9"/>
        <v>44707</v>
      </c>
      <c r="M82" s="16">
        <f t="shared" si="10"/>
        <v>32900</v>
      </c>
      <c r="N82" s="306">
        <f t="shared" si="11"/>
        <v>246.38499999999999</v>
      </c>
      <c r="O82" s="16">
        <f t="shared" si="12"/>
        <v>2450</v>
      </c>
      <c r="P82" s="16">
        <f t="shared" si="13"/>
        <v>81852</v>
      </c>
      <c r="Q82" s="16">
        <f t="shared" si="14"/>
        <v>61483</v>
      </c>
      <c r="R82" s="306">
        <f t="shared" si="15"/>
        <v>266.012</v>
      </c>
    </row>
    <row r="83" spans="2:18">
      <c r="B83" s="16">
        <v>1440</v>
      </c>
      <c r="C83" s="16">
        <v>36739</v>
      </c>
      <c r="D83" s="16">
        <v>24767</v>
      </c>
      <c r="E83" s="306">
        <v>246.876</v>
      </c>
      <c r="F83" s="16">
        <v>2500</v>
      </c>
      <c r="G83" s="16">
        <v>75023</v>
      </c>
      <c r="H83" s="16">
        <v>54238</v>
      </c>
      <c r="I83" s="306">
        <v>266.755</v>
      </c>
      <c r="K83" s="16">
        <f t="shared" si="8"/>
        <v>1440</v>
      </c>
      <c r="L83" s="16">
        <f t="shared" si="9"/>
        <v>45408</v>
      </c>
      <c r="M83" s="16">
        <f t="shared" si="10"/>
        <v>33435</v>
      </c>
      <c r="N83" s="306">
        <f t="shared" si="11"/>
        <v>246.876</v>
      </c>
      <c r="O83" s="16">
        <f t="shared" si="12"/>
        <v>2500</v>
      </c>
      <c r="P83" s="16">
        <f t="shared" si="13"/>
        <v>83692</v>
      </c>
      <c r="Q83" s="16">
        <f t="shared" si="14"/>
        <v>62907</v>
      </c>
      <c r="R83" s="306">
        <f t="shared" si="15"/>
        <v>266.755</v>
      </c>
    </row>
    <row r="84" spans="2:18">
      <c r="B84" s="16">
        <v>1460</v>
      </c>
      <c r="C84" s="16">
        <v>37441</v>
      </c>
      <c r="D84" s="16">
        <v>25303</v>
      </c>
      <c r="E84" s="306">
        <v>247.36</v>
      </c>
      <c r="F84" s="16">
        <v>2550</v>
      </c>
      <c r="G84" s="16">
        <v>76868</v>
      </c>
      <c r="H84" s="16">
        <v>55667</v>
      </c>
      <c r="I84" s="306">
        <v>267.48500000000001</v>
      </c>
      <c r="K84" s="16">
        <f t="shared" si="8"/>
        <v>1460</v>
      </c>
      <c r="L84" s="16">
        <f t="shared" si="9"/>
        <v>46110</v>
      </c>
      <c r="M84" s="16">
        <f t="shared" si="10"/>
        <v>33971</v>
      </c>
      <c r="N84" s="306">
        <f t="shared" si="11"/>
        <v>247.36</v>
      </c>
      <c r="O84" s="16">
        <f t="shared" si="12"/>
        <v>2550</v>
      </c>
      <c r="P84" s="16">
        <f t="shared" si="13"/>
        <v>85537</v>
      </c>
      <c r="Q84" s="16">
        <f t="shared" si="14"/>
        <v>64336</v>
      </c>
      <c r="R84" s="306">
        <f t="shared" si="15"/>
        <v>267.48500000000001</v>
      </c>
    </row>
    <row r="85" spans="2:18">
      <c r="B85" s="16">
        <v>1480</v>
      </c>
      <c r="C85" s="16">
        <v>38144</v>
      </c>
      <c r="D85" s="16">
        <v>25839</v>
      </c>
      <c r="E85" s="306">
        <v>247.839</v>
      </c>
      <c r="F85" s="16">
        <v>2600</v>
      </c>
      <c r="G85" s="16">
        <v>78714</v>
      </c>
      <c r="H85" s="16">
        <v>57098</v>
      </c>
      <c r="I85" s="306">
        <v>268.202</v>
      </c>
      <c r="K85" s="16">
        <f t="shared" si="8"/>
        <v>1480</v>
      </c>
      <c r="L85" s="16">
        <f t="shared" si="9"/>
        <v>46813</v>
      </c>
      <c r="M85" s="16">
        <f t="shared" si="10"/>
        <v>34507</v>
      </c>
      <c r="N85" s="306">
        <f t="shared" si="11"/>
        <v>247.839</v>
      </c>
      <c r="O85" s="16">
        <f t="shared" si="12"/>
        <v>2600</v>
      </c>
      <c r="P85" s="16">
        <f t="shared" si="13"/>
        <v>87383</v>
      </c>
      <c r="Q85" s="16">
        <f t="shared" si="14"/>
        <v>65767</v>
      </c>
      <c r="R85" s="306">
        <f t="shared" si="15"/>
        <v>268.202</v>
      </c>
    </row>
    <row r="86" spans="2:18">
      <c r="B86" s="16"/>
      <c r="C86" s="16"/>
      <c r="D86" s="16"/>
      <c r="E86" s="306"/>
      <c r="F86" s="16"/>
      <c r="G86" s="16"/>
      <c r="H86" s="16"/>
      <c r="I86" s="306"/>
      <c r="K86" s="16"/>
      <c r="L86" s="16"/>
      <c r="M86" s="16"/>
      <c r="N86" s="306"/>
      <c r="O86" s="16"/>
      <c r="P86" s="16"/>
      <c r="Q86" s="16"/>
      <c r="R86" s="306"/>
    </row>
    <row r="87" spans="2:18">
      <c r="B87" s="16">
        <v>1500</v>
      </c>
      <c r="C87" s="16">
        <v>38848</v>
      </c>
      <c r="D87" s="16">
        <v>26377</v>
      </c>
      <c r="E87" s="306">
        <v>248.31200000000001</v>
      </c>
      <c r="F87" s="16">
        <v>2650</v>
      </c>
      <c r="G87" s="16">
        <v>80561</v>
      </c>
      <c r="H87" s="16">
        <v>58529</v>
      </c>
      <c r="I87" s="306">
        <v>268.90499999999997</v>
      </c>
      <c r="K87" s="16">
        <f t="shared" si="8"/>
        <v>1500</v>
      </c>
      <c r="L87" s="16">
        <f t="shared" si="9"/>
        <v>47517</v>
      </c>
      <c r="M87" s="16">
        <f t="shared" si="10"/>
        <v>35045</v>
      </c>
      <c r="N87" s="306">
        <f t="shared" si="11"/>
        <v>248.31200000000001</v>
      </c>
      <c r="O87" s="16">
        <f t="shared" si="12"/>
        <v>2650</v>
      </c>
      <c r="P87" s="16">
        <f t="shared" si="13"/>
        <v>89230</v>
      </c>
      <c r="Q87" s="16">
        <f t="shared" si="14"/>
        <v>67198</v>
      </c>
      <c r="R87" s="306">
        <f t="shared" si="15"/>
        <v>268.90499999999997</v>
      </c>
    </row>
    <row r="88" spans="2:18">
      <c r="B88" s="16">
        <v>1520</v>
      </c>
      <c r="C88" s="16">
        <v>39553</v>
      </c>
      <c r="D88" s="16">
        <v>26916</v>
      </c>
      <c r="E88" s="306">
        <v>248.31200000000001</v>
      </c>
      <c r="F88" s="16">
        <v>2700</v>
      </c>
      <c r="G88" s="16">
        <v>82408</v>
      </c>
      <c r="H88" s="16">
        <v>59960</v>
      </c>
      <c r="I88" s="306">
        <v>269.596</v>
      </c>
      <c r="K88" s="16">
        <f t="shared" si="8"/>
        <v>1520</v>
      </c>
      <c r="L88" s="16">
        <f t="shared" si="9"/>
        <v>48222</v>
      </c>
      <c r="M88" s="16">
        <f t="shared" si="10"/>
        <v>35584</v>
      </c>
      <c r="N88" s="306">
        <f t="shared" si="11"/>
        <v>248.31200000000001</v>
      </c>
      <c r="O88" s="16">
        <f t="shared" si="12"/>
        <v>2700</v>
      </c>
      <c r="P88" s="16">
        <f t="shared" si="13"/>
        <v>91077</v>
      </c>
      <c r="Q88" s="16">
        <f t="shared" si="14"/>
        <v>68629</v>
      </c>
      <c r="R88" s="306">
        <f t="shared" si="15"/>
        <v>269.596</v>
      </c>
    </row>
    <row r="89" spans="2:18">
      <c r="B89" s="16">
        <v>1540</v>
      </c>
      <c r="C89" s="16">
        <v>40259</v>
      </c>
      <c r="D89" s="16">
        <v>27455</v>
      </c>
      <c r="E89" s="306">
        <v>248.24</v>
      </c>
      <c r="F89" s="16">
        <v>2750</v>
      </c>
      <c r="G89" s="16">
        <v>84261</v>
      </c>
      <c r="H89" s="16">
        <v>61398</v>
      </c>
      <c r="I89" s="306">
        <v>270.28500000000003</v>
      </c>
      <c r="K89" s="16">
        <f t="shared" si="8"/>
        <v>1540</v>
      </c>
      <c r="L89" s="16">
        <f t="shared" si="9"/>
        <v>48928</v>
      </c>
      <c r="M89" s="16">
        <f t="shared" si="10"/>
        <v>36123</v>
      </c>
      <c r="N89" s="306">
        <f t="shared" si="11"/>
        <v>248.24</v>
      </c>
      <c r="O89" s="16">
        <f t="shared" si="12"/>
        <v>2750</v>
      </c>
      <c r="P89" s="16">
        <f t="shared" si="13"/>
        <v>92930</v>
      </c>
      <c r="Q89" s="16">
        <f t="shared" si="14"/>
        <v>70067</v>
      </c>
      <c r="R89" s="306">
        <f t="shared" si="15"/>
        <v>270.28500000000003</v>
      </c>
    </row>
    <row r="90" spans="2:18">
      <c r="B90" s="16">
        <v>1560</v>
      </c>
      <c r="C90" s="16">
        <v>40966</v>
      </c>
      <c r="D90" s="16">
        <v>27996</v>
      </c>
      <c r="E90" s="306">
        <v>249.69499999999999</v>
      </c>
      <c r="F90" s="16">
        <v>2800</v>
      </c>
      <c r="G90" s="16">
        <v>86115</v>
      </c>
      <c r="H90" s="16">
        <v>62836</v>
      </c>
      <c r="I90" s="306">
        <v>270.94299999999998</v>
      </c>
      <c r="K90" s="16">
        <f t="shared" si="8"/>
        <v>1560</v>
      </c>
      <c r="L90" s="16">
        <f t="shared" si="9"/>
        <v>49635</v>
      </c>
      <c r="M90" s="16">
        <f t="shared" si="10"/>
        <v>36664</v>
      </c>
      <c r="N90" s="306">
        <f t="shared" si="11"/>
        <v>249.69499999999999</v>
      </c>
      <c r="O90" s="16">
        <f t="shared" si="12"/>
        <v>2800</v>
      </c>
      <c r="P90" s="16">
        <f t="shared" si="13"/>
        <v>94784</v>
      </c>
      <c r="Q90" s="16">
        <f t="shared" si="14"/>
        <v>71505</v>
      </c>
      <c r="R90" s="306">
        <f t="shared" si="15"/>
        <v>270.94299999999998</v>
      </c>
    </row>
    <row r="91" spans="2:18">
      <c r="B91" s="16">
        <v>1580</v>
      </c>
      <c r="C91" s="16">
        <v>41675</v>
      </c>
      <c r="D91" s="16">
        <v>28539</v>
      </c>
      <c r="E91" s="306">
        <v>250.14699999999999</v>
      </c>
      <c r="F91" s="16">
        <v>2850</v>
      </c>
      <c r="G91" s="16">
        <v>8797</v>
      </c>
      <c r="H91" s="16">
        <v>64275</v>
      </c>
      <c r="I91" s="306">
        <v>271.60199999999998</v>
      </c>
      <c r="K91" s="16">
        <f t="shared" si="8"/>
        <v>1580</v>
      </c>
      <c r="L91" s="16">
        <f t="shared" si="9"/>
        <v>50344</v>
      </c>
      <c r="M91" s="16">
        <f t="shared" si="10"/>
        <v>37207</v>
      </c>
      <c r="N91" s="306">
        <f t="shared" si="11"/>
        <v>250.14699999999999</v>
      </c>
      <c r="O91" s="16">
        <f t="shared" si="12"/>
        <v>2850</v>
      </c>
      <c r="P91" s="16">
        <f t="shared" si="13"/>
        <v>17466</v>
      </c>
      <c r="Q91" s="16">
        <f t="shared" si="14"/>
        <v>72944</v>
      </c>
      <c r="R91" s="306">
        <f t="shared" si="15"/>
        <v>271.60199999999998</v>
      </c>
    </row>
    <row r="92" spans="2:18">
      <c r="B92" s="16"/>
      <c r="C92" s="16"/>
      <c r="D92" s="16"/>
      <c r="E92" s="306"/>
      <c r="F92" s="16"/>
      <c r="G92" s="16"/>
      <c r="H92" s="16"/>
      <c r="I92" s="306"/>
      <c r="K92" s="16"/>
      <c r="L92" s="16"/>
      <c r="M92" s="16"/>
      <c r="N92" s="306"/>
      <c r="O92" s="16"/>
      <c r="P92" s="16"/>
      <c r="Q92" s="16"/>
      <c r="R92" s="306"/>
    </row>
    <row r="93" spans="2:18">
      <c r="B93" s="16">
        <v>1600</v>
      </c>
      <c r="C93" s="16">
        <v>42384</v>
      </c>
      <c r="D93" s="16">
        <v>29082</v>
      </c>
      <c r="E93" s="306">
        <v>250.59200000000001</v>
      </c>
      <c r="F93" s="16">
        <v>2900</v>
      </c>
      <c r="G93" s="16">
        <v>89826</v>
      </c>
      <c r="H93" s="16">
        <v>65715</v>
      </c>
      <c r="I93" s="306">
        <v>272.24900000000002</v>
      </c>
      <c r="K93" s="16">
        <f t="shared" si="8"/>
        <v>1600</v>
      </c>
      <c r="L93" s="16">
        <f t="shared" si="9"/>
        <v>51053</v>
      </c>
      <c r="M93" s="16">
        <f t="shared" si="10"/>
        <v>37750</v>
      </c>
      <c r="N93" s="306">
        <f t="shared" si="11"/>
        <v>250.59200000000001</v>
      </c>
      <c r="O93" s="16">
        <f t="shared" si="12"/>
        <v>2900</v>
      </c>
      <c r="P93" s="16">
        <f t="shared" si="13"/>
        <v>98495</v>
      </c>
      <c r="Q93" s="16">
        <f t="shared" si="14"/>
        <v>74384</v>
      </c>
      <c r="R93" s="306">
        <f t="shared" si="15"/>
        <v>272.24900000000002</v>
      </c>
    </row>
    <row r="94" spans="2:18">
      <c r="B94" s="16">
        <v>1620</v>
      </c>
      <c r="C94" s="16">
        <v>43094</v>
      </c>
      <c r="D94" s="16">
        <v>29625</v>
      </c>
      <c r="E94" s="306">
        <v>251.03299999999999</v>
      </c>
      <c r="F94" s="16">
        <v>2950</v>
      </c>
      <c r="G94" s="16">
        <v>91683</v>
      </c>
      <c r="H94" s="16">
        <v>67157</v>
      </c>
      <c r="I94" s="306">
        <v>272.88400000000001</v>
      </c>
      <c r="K94" s="16">
        <f t="shared" si="8"/>
        <v>1620</v>
      </c>
      <c r="L94" s="16">
        <f t="shared" si="9"/>
        <v>51763</v>
      </c>
      <c r="M94" s="16">
        <f t="shared" si="10"/>
        <v>38293</v>
      </c>
      <c r="N94" s="306">
        <f t="shared" si="11"/>
        <v>251.03299999999999</v>
      </c>
      <c r="O94" s="16">
        <f t="shared" si="12"/>
        <v>2950</v>
      </c>
      <c r="P94" s="16">
        <f t="shared" si="13"/>
        <v>100352</v>
      </c>
      <c r="Q94" s="16">
        <f t="shared" si="14"/>
        <v>75826</v>
      </c>
      <c r="R94" s="306">
        <f t="shared" si="15"/>
        <v>272.88400000000001</v>
      </c>
    </row>
    <row r="95" spans="2:18">
      <c r="B95" s="16">
        <v>1640</v>
      </c>
      <c r="C95" s="16">
        <v>43803</v>
      </c>
      <c r="D95" s="16">
        <v>30168</v>
      </c>
      <c r="E95" s="306">
        <v>251.47</v>
      </c>
      <c r="F95" s="16">
        <v>3000</v>
      </c>
      <c r="G95" s="16">
        <v>93541</v>
      </c>
      <c r="H95" s="16">
        <v>68599</v>
      </c>
      <c r="I95" s="306">
        <v>273.50799999999998</v>
      </c>
      <c r="K95" s="16">
        <f t="shared" si="8"/>
        <v>1640</v>
      </c>
      <c r="L95" s="16">
        <f t="shared" si="9"/>
        <v>52472</v>
      </c>
      <c r="M95" s="16">
        <f t="shared" si="10"/>
        <v>38836</v>
      </c>
      <c r="N95" s="306">
        <f t="shared" si="11"/>
        <v>251.47</v>
      </c>
      <c r="O95" s="16">
        <f t="shared" si="12"/>
        <v>3000</v>
      </c>
      <c r="P95" s="16">
        <f t="shared" si="13"/>
        <v>102210</v>
      </c>
      <c r="Q95" s="16">
        <f t="shared" si="14"/>
        <v>77268</v>
      </c>
      <c r="R95" s="306">
        <f t="shared" si="15"/>
        <v>273.50799999999998</v>
      </c>
    </row>
    <row r="96" spans="2:18">
      <c r="B96" s="16">
        <v>1660</v>
      </c>
      <c r="C96" s="16">
        <v>44515</v>
      </c>
      <c r="D96" s="16">
        <v>30714</v>
      </c>
      <c r="E96" s="306">
        <v>251.90100000000001</v>
      </c>
      <c r="F96" s="16">
        <v>3050</v>
      </c>
      <c r="G96" s="16">
        <v>95404</v>
      </c>
      <c r="H96" s="16">
        <v>70046</v>
      </c>
      <c r="I96" s="306">
        <v>274.12299999999999</v>
      </c>
      <c r="K96" s="16">
        <f t="shared" si="8"/>
        <v>1660</v>
      </c>
      <c r="L96" s="16">
        <f t="shared" si="9"/>
        <v>53184</v>
      </c>
      <c r="M96" s="16">
        <f t="shared" si="10"/>
        <v>39382</v>
      </c>
      <c r="N96" s="306">
        <f t="shared" si="11"/>
        <v>251.90100000000001</v>
      </c>
      <c r="O96" s="16">
        <f t="shared" si="12"/>
        <v>3050</v>
      </c>
      <c r="P96" s="16">
        <f t="shared" si="13"/>
        <v>104073</v>
      </c>
      <c r="Q96" s="16">
        <f t="shared" si="14"/>
        <v>78715</v>
      </c>
      <c r="R96" s="306">
        <f t="shared" si="15"/>
        <v>274.12299999999999</v>
      </c>
    </row>
    <row r="97" spans="1:18">
      <c r="B97" s="16">
        <v>1680</v>
      </c>
      <c r="C97" s="16">
        <v>45226</v>
      </c>
      <c r="D97" s="16">
        <v>31258</v>
      </c>
      <c r="E97" s="306">
        <v>252.32900000000001</v>
      </c>
      <c r="F97" s="16">
        <v>3100</v>
      </c>
      <c r="G97" s="16">
        <v>97270</v>
      </c>
      <c r="H97" s="16">
        <v>71497</v>
      </c>
      <c r="I97" s="306">
        <v>274.73</v>
      </c>
      <c r="K97" s="16">
        <f t="shared" si="8"/>
        <v>1680</v>
      </c>
      <c r="L97" s="16">
        <f t="shared" si="9"/>
        <v>53895</v>
      </c>
      <c r="M97" s="16">
        <f t="shared" si="10"/>
        <v>39926</v>
      </c>
      <c r="N97" s="306">
        <f t="shared" si="11"/>
        <v>252.32900000000001</v>
      </c>
      <c r="O97" s="16">
        <f t="shared" si="12"/>
        <v>3100</v>
      </c>
      <c r="P97" s="16">
        <f t="shared" si="13"/>
        <v>105939</v>
      </c>
      <c r="Q97" s="16">
        <f t="shared" si="14"/>
        <v>80166</v>
      </c>
      <c r="R97" s="306">
        <f t="shared" si="15"/>
        <v>274.73</v>
      </c>
    </row>
    <row r="98" spans="1:18">
      <c r="A98">
        <v>0</v>
      </c>
      <c r="B98" s="16"/>
      <c r="C98" s="16"/>
      <c r="D98" s="16"/>
      <c r="E98" s="306"/>
      <c r="F98" s="16"/>
      <c r="G98" s="16"/>
      <c r="H98" s="16"/>
      <c r="I98" s="306"/>
      <c r="K98" s="16"/>
      <c r="L98" s="16"/>
      <c r="M98" s="16"/>
      <c r="N98" s="306"/>
      <c r="O98" s="16"/>
      <c r="P98" s="16"/>
      <c r="Q98" s="16"/>
      <c r="R98" s="306"/>
    </row>
    <row r="99" spans="1:18">
      <c r="B99" s="16">
        <v>1700</v>
      </c>
      <c r="C99" s="16">
        <v>45940</v>
      </c>
      <c r="D99" s="16">
        <v>31806</v>
      </c>
      <c r="E99" s="306">
        <v>252.751</v>
      </c>
      <c r="F99" s="16">
        <v>3150</v>
      </c>
      <c r="G99" s="16">
        <v>99133</v>
      </c>
      <c r="H99" s="16">
        <v>72944</v>
      </c>
      <c r="I99" s="306">
        <v>275.32600000000002</v>
      </c>
      <c r="K99" s="16">
        <f t="shared" si="8"/>
        <v>1700</v>
      </c>
      <c r="L99" s="16">
        <f t="shared" si="9"/>
        <v>54609</v>
      </c>
      <c r="M99" s="16">
        <f t="shared" si="10"/>
        <v>40474</v>
      </c>
      <c r="N99" s="306">
        <f t="shared" si="11"/>
        <v>252.751</v>
      </c>
      <c r="O99" s="16">
        <f t="shared" si="12"/>
        <v>3150</v>
      </c>
      <c r="P99" s="16">
        <f t="shared" si="13"/>
        <v>107802</v>
      </c>
      <c r="Q99" s="16">
        <f t="shared" si="14"/>
        <v>81613</v>
      </c>
      <c r="R99" s="306">
        <f t="shared" si="15"/>
        <v>275.32600000000002</v>
      </c>
    </row>
    <row r="100" spans="1:18">
      <c r="B100" s="16">
        <v>1720</v>
      </c>
      <c r="C100" s="16">
        <v>46654</v>
      </c>
      <c r="D100" s="16">
        <v>32354</v>
      </c>
      <c r="E100" s="306">
        <v>253.16900000000001</v>
      </c>
      <c r="F100" s="16">
        <v>3200</v>
      </c>
      <c r="G100" s="16">
        <v>100998</v>
      </c>
      <c r="H100" s="16">
        <v>74393</v>
      </c>
      <c r="I100" s="306">
        <v>275.91399999999999</v>
      </c>
      <c r="K100" s="16">
        <f t="shared" si="8"/>
        <v>1720</v>
      </c>
      <c r="L100" s="16">
        <f t="shared" si="9"/>
        <v>55323</v>
      </c>
      <c r="M100" s="16">
        <f t="shared" si="10"/>
        <v>41022</v>
      </c>
      <c r="N100" s="306">
        <f t="shared" si="11"/>
        <v>253.16900000000001</v>
      </c>
      <c r="O100" s="16">
        <f t="shared" si="12"/>
        <v>3200</v>
      </c>
      <c r="P100" s="16">
        <f t="shared" si="13"/>
        <v>109667</v>
      </c>
      <c r="Q100" s="16">
        <f t="shared" si="14"/>
        <v>83062</v>
      </c>
      <c r="R100" s="306">
        <f t="shared" si="15"/>
        <v>275.91399999999999</v>
      </c>
    </row>
    <row r="101" spans="1:18">
      <c r="B101" s="16">
        <v>1740</v>
      </c>
      <c r="C101" s="16">
        <v>47370</v>
      </c>
      <c r="D101" s="16">
        <v>32904</v>
      </c>
      <c r="E101" s="306">
        <v>253.58199999999999</v>
      </c>
      <c r="F101" s="16">
        <v>3250</v>
      </c>
      <c r="G101" s="16">
        <v>102865</v>
      </c>
      <c r="H101" s="16">
        <v>75845</v>
      </c>
      <c r="I101" s="306">
        <v>276.49400000000003</v>
      </c>
      <c r="K101" s="16">
        <f t="shared" si="8"/>
        <v>1740</v>
      </c>
      <c r="L101" s="16">
        <f t="shared" si="9"/>
        <v>56039</v>
      </c>
      <c r="M101" s="16">
        <f t="shared" si="10"/>
        <v>41572</v>
      </c>
      <c r="N101" s="306">
        <f t="shared" si="11"/>
        <v>253.58199999999999</v>
      </c>
      <c r="O101" s="16">
        <f t="shared" si="12"/>
        <v>3250</v>
      </c>
      <c r="P101" s="16">
        <f t="shared" si="13"/>
        <v>111534</v>
      </c>
      <c r="Q101" s="16">
        <f t="shared" si="14"/>
        <v>84514</v>
      </c>
      <c r="R101" s="306">
        <f t="shared" si="15"/>
        <v>276.49400000000003</v>
      </c>
    </row>
  </sheetData>
  <mergeCells count="4">
    <mergeCell ref="B4:E4"/>
    <mergeCell ref="F4:I4"/>
    <mergeCell ref="K4:N4"/>
    <mergeCell ref="O4:R4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6.xml><?xml version="1.0" encoding="utf-8"?>
<worksheet xmlns="http://schemas.openxmlformats.org/spreadsheetml/2006/main" xmlns:r="http://schemas.openxmlformats.org/officeDocument/2006/relationships">
  <dimension ref="A1:R53"/>
  <sheetViews>
    <sheetView workbookViewId="0">
      <selection sqref="A1:A1048576"/>
    </sheetView>
  </sheetViews>
  <sheetFormatPr defaultColWidth="8.85546875" defaultRowHeight="15"/>
  <cols>
    <col min="5" max="5" width="12.85546875" bestFit="1" customWidth="1"/>
    <col min="9" max="9" width="12.85546875" style="326" bestFit="1" customWidth="1"/>
    <col min="14" max="14" width="12.85546875" bestFit="1" customWidth="1"/>
    <col min="18" max="18" width="12.85546875" bestFit="1" customWidth="1"/>
  </cols>
  <sheetData>
    <row r="1" spans="1:18">
      <c r="A1" t="s">
        <v>0</v>
      </c>
      <c r="K1" s="330" t="s">
        <v>330</v>
      </c>
    </row>
    <row r="2" spans="1:18">
      <c r="A2" t="s">
        <v>82</v>
      </c>
      <c r="B2" s="128" t="s">
        <v>338</v>
      </c>
      <c r="K2" s="128" t="s">
        <v>338</v>
      </c>
    </row>
    <row r="4" spans="1:18" ht="18.75">
      <c r="A4" t="s">
        <v>82</v>
      </c>
      <c r="B4" s="374" t="s">
        <v>328</v>
      </c>
      <c r="C4" s="374"/>
      <c r="D4" s="374"/>
      <c r="E4" s="374"/>
      <c r="F4" s="374" t="s">
        <v>339</v>
      </c>
      <c r="G4" s="374"/>
      <c r="H4" s="374"/>
      <c r="I4" s="374"/>
      <c r="K4" s="374" t="s">
        <v>328</v>
      </c>
      <c r="L4" s="374"/>
      <c r="M4" s="374"/>
      <c r="N4" s="374"/>
      <c r="O4" s="374" t="s">
        <v>339</v>
      </c>
      <c r="P4" s="374"/>
      <c r="Q4" s="374"/>
      <c r="R4" s="374"/>
    </row>
    <row r="5" spans="1:18" ht="17.25">
      <c r="B5" s="318" t="s">
        <v>325</v>
      </c>
      <c r="C5" s="318" t="s">
        <v>36</v>
      </c>
      <c r="D5" s="318" t="s">
        <v>35</v>
      </c>
      <c r="E5" s="332" t="s">
        <v>326</v>
      </c>
      <c r="F5" s="318" t="s">
        <v>325</v>
      </c>
      <c r="G5" s="318" t="s">
        <v>36</v>
      </c>
      <c r="H5" s="318" t="s">
        <v>35</v>
      </c>
      <c r="I5" s="318" t="s">
        <v>326</v>
      </c>
      <c r="K5" s="318" t="s">
        <v>325</v>
      </c>
      <c r="L5" s="318" t="s">
        <v>36</v>
      </c>
      <c r="M5" s="318" t="s">
        <v>35</v>
      </c>
      <c r="N5" s="332" t="s">
        <v>326</v>
      </c>
      <c r="O5" s="318" t="s">
        <v>325</v>
      </c>
      <c r="P5" s="318" t="s">
        <v>36</v>
      </c>
      <c r="Q5" s="318" t="s">
        <v>35</v>
      </c>
      <c r="R5" s="318" t="s">
        <v>326</v>
      </c>
    </row>
    <row r="6" spans="1:18">
      <c r="A6" t="s">
        <v>0</v>
      </c>
      <c r="B6" s="318" t="s">
        <v>303</v>
      </c>
      <c r="C6" s="318" t="s">
        <v>323</v>
      </c>
      <c r="D6" s="318" t="s">
        <v>323</v>
      </c>
      <c r="E6" s="332" t="s">
        <v>324</v>
      </c>
      <c r="F6" s="318" t="s">
        <v>303</v>
      </c>
      <c r="G6" s="318" t="s">
        <v>323</v>
      </c>
      <c r="H6" s="318" t="s">
        <v>323</v>
      </c>
      <c r="I6" s="318" t="s">
        <v>324</v>
      </c>
      <c r="K6" s="318" t="s">
        <v>303</v>
      </c>
      <c r="L6" s="318" t="s">
        <v>323</v>
      </c>
      <c r="M6" s="318" t="s">
        <v>323</v>
      </c>
      <c r="N6" s="332" t="s">
        <v>324</v>
      </c>
      <c r="O6" s="318" t="s">
        <v>303</v>
      </c>
      <c r="P6" s="318" t="s">
        <v>323</v>
      </c>
      <c r="Q6" s="318" t="s">
        <v>323</v>
      </c>
      <c r="R6" s="318" t="s">
        <v>324</v>
      </c>
    </row>
    <row r="7" spans="1:18">
      <c r="B7" s="16">
        <v>0</v>
      </c>
      <c r="C7" s="16">
        <v>-8468</v>
      </c>
      <c r="D7" s="16">
        <v>-8468</v>
      </c>
      <c r="E7" s="306">
        <v>0</v>
      </c>
      <c r="F7" s="16">
        <v>1440</v>
      </c>
      <c r="G7" s="16">
        <v>34340</v>
      </c>
      <c r="H7" s="16">
        <v>22368</v>
      </c>
      <c r="I7" s="306">
        <v>177.41</v>
      </c>
      <c r="K7" s="16">
        <f>B7</f>
        <v>0</v>
      </c>
      <c r="L7" s="16">
        <f>8468+C7</f>
        <v>0</v>
      </c>
      <c r="M7" s="16">
        <v>0</v>
      </c>
      <c r="N7" s="306">
        <f>E7</f>
        <v>0</v>
      </c>
      <c r="O7" s="16">
        <f>F7</f>
        <v>1440</v>
      </c>
      <c r="P7" s="16">
        <f>8468+G7</f>
        <v>42808</v>
      </c>
      <c r="Q7" s="16">
        <f>H7+5989+2478</f>
        <v>30835</v>
      </c>
      <c r="R7" s="306">
        <f>I7</f>
        <v>177.41</v>
      </c>
    </row>
    <row r="8" spans="1:18">
      <c r="B8" s="16">
        <v>260</v>
      </c>
      <c r="C8" s="16">
        <v>-1098</v>
      </c>
      <c r="D8" s="16">
        <v>-3260</v>
      </c>
      <c r="E8" s="306">
        <v>126.636</v>
      </c>
      <c r="F8" s="16">
        <v>1480</v>
      </c>
      <c r="G8" s="16">
        <v>35623</v>
      </c>
      <c r="H8" s="16">
        <v>23318</v>
      </c>
      <c r="I8" s="306">
        <v>178.291</v>
      </c>
      <c r="K8" s="16">
        <f t="shared" ref="K8:K53" si="0">B8</f>
        <v>260</v>
      </c>
      <c r="L8" s="16">
        <f t="shared" ref="L8:L53" si="1">8468+C8</f>
        <v>7370</v>
      </c>
      <c r="M8" s="16">
        <f t="shared" ref="M8:M53" si="2">D8+5989+2478</f>
        <v>5207</v>
      </c>
      <c r="N8" s="306">
        <f t="shared" ref="N8:N53" si="3">E8</f>
        <v>126.636</v>
      </c>
      <c r="O8" s="16">
        <f t="shared" ref="O8:O53" si="4">F8</f>
        <v>1480</v>
      </c>
      <c r="P8" s="16">
        <f t="shared" ref="P8:P53" si="5">8468+G8</f>
        <v>44091</v>
      </c>
      <c r="Q8" s="16">
        <f t="shared" ref="Q8:Q52" si="6">H8+5989+2478</f>
        <v>31785</v>
      </c>
      <c r="R8" s="306">
        <f t="shared" ref="R8:R53" si="7">I8</f>
        <v>178.291</v>
      </c>
    </row>
    <row r="9" spans="1:18">
      <c r="B9" s="16">
        <v>270</v>
      </c>
      <c r="C9" s="16">
        <v>-811</v>
      </c>
      <c r="D9" s="16">
        <v>-3056</v>
      </c>
      <c r="E9" s="306">
        <v>127.71899999999999</v>
      </c>
      <c r="F9" s="16">
        <v>1520</v>
      </c>
      <c r="G9" s="16">
        <v>36916</v>
      </c>
      <c r="H9" s="16">
        <v>24279</v>
      </c>
      <c r="I9" s="306">
        <v>179.51300000000001</v>
      </c>
      <c r="K9" s="16">
        <f t="shared" si="0"/>
        <v>270</v>
      </c>
      <c r="L9" s="16">
        <f t="shared" si="1"/>
        <v>7657</v>
      </c>
      <c r="M9" s="16">
        <f t="shared" si="2"/>
        <v>5411</v>
      </c>
      <c r="N9" s="306">
        <f t="shared" si="3"/>
        <v>127.71899999999999</v>
      </c>
      <c r="O9" s="16">
        <f t="shared" si="4"/>
        <v>1520</v>
      </c>
      <c r="P9" s="16">
        <f t="shared" si="5"/>
        <v>45384</v>
      </c>
      <c r="Q9" s="16">
        <f t="shared" si="6"/>
        <v>32746</v>
      </c>
      <c r="R9" s="306">
        <f t="shared" si="7"/>
        <v>179.51300000000001</v>
      </c>
    </row>
    <row r="10" spans="1:18">
      <c r="B10" s="16">
        <v>280</v>
      </c>
      <c r="C10" s="16">
        <v>-523</v>
      </c>
      <c r="D10" s="16">
        <v>-2851</v>
      </c>
      <c r="E10" s="306">
        <v>128.76499999999999</v>
      </c>
      <c r="F10" s="16">
        <v>1560</v>
      </c>
      <c r="G10" s="16">
        <v>38215</v>
      </c>
      <c r="H10" s="16">
        <v>25245</v>
      </c>
      <c r="I10" s="306">
        <v>179.995</v>
      </c>
      <c r="K10" s="16">
        <f t="shared" si="0"/>
        <v>280</v>
      </c>
      <c r="L10" s="16">
        <f t="shared" si="1"/>
        <v>7945</v>
      </c>
      <c r="M10" s="16">
        <f t="shared" si="2"/>
        <v>5616</v>
      </c>
      <c r="N10" s="306">
        <f t="shared" si="3"/>
        <v>128.76499999999999</v>
      </c>
      <c r="O10" s="16">
        <f t="shared" si="4"/>
        <v>1560</v>
      </c>
      <c r="P10" s="16">
        <f t="shared" si="5"/>
        <v>46683</v>
      </c>
      <c r="Q10" s="16">
        <f t="shared" si="6"/>
        <v>33712</v>
      </c>
      <c r="R10" s="306">
        <f t="shared" si="7"/>
        <v>179.995</v>
      </c>
    </row>
    <row r="11" spans="1:18">
      <c r="B11" s="16">
        <v>290</v>
      </c>
      <c r="C11" s="16">
        <v>-235</v>
      </c>
      <c r="D11" s="16">
        <v>-2646</v>
      </c>
      <c r="E11" s="306">
        <v>129.77500000000001</v>
      </c>
      <c r="F11" s="16">
        <v>1600</v>
      </c>
      <c r="G11" s="16">
        <v>39522</v>
      </c>
      <c r="H11" s="16">
        <v>26220</v>
      </c>
      <c r="I11" s="306">
        <v>180.82</v>
      </c>
      <c r="K11" s="16">
        <f t="shared" si="0"/>
        <v>290</v>
      </c>
      <c r="L11" s="16">
        <f t="shared" si="1"/>
        <v>8233</v>
      </c>
      <c r="M11" s="16">
        <f t="shared" si="2"/>
        <v>5821</v>
      </c>
      <c r="N11" s="306">
        <f t="shared" si="3"/>
        <v>129.77500000000001</v>
      </c>
      <c r="O11" s="16">
        <f t="shared" si="4"/>
        <v>1600</v>
      </c>
      <c r="P11" s="16">
        <f t="shared" si="5"/>
        <v>47990</v>
      </c>
      <c r="Q11" s="16">
        <f t="shared" si="6"/>
        <v>34687</v>
      </c>
      <c r="R11" s="306">
        <f t="shared" si="7"/>
        <v>180.82</v>
      </c>
    </row>
    <row r="12" spans="1:18">
      <c r="B12" s="16"/>
      <c r="C12" s="16"/>
      <c r="D12" s="16"/>
      <c r="E12" s="306"/>
      <c r="F12" s="16"/>
      <c r="G12" s="16"/>
      <c r="H12" s="16"/>
      <c r="I12" s="306"/>
      <c r="K12" s="16"/>
      <c r="L12" s="16"/>
      <c r="M12" s="16"/>
      <c r="N12" s="306"/>
      <c r="O12" s="16"/>
      <c r="P12" s="16"/>
      <c r="Q12" s="16"/>
      <c r="R12" s="306"/>
    </row>
    <row r="13" spans="1:18">
      <c r="B13" s="16">
        <v>298</v>
      </c>
      <c r="C13" s="16">
        <v>0</v>
      </c>
      <c r="D13" s="16">
        <v>-2478</v>
      </c>
      <c r="E13" s="306">
        <v>130.57400000000001</v>
      </c>
      <c r="F13" s="16">
        <v>1640</v>
      </c>
      <c r="G13" s="16">
        <v>40835</v>
      </c>
      <c r="H13" s="16">
        <v>27200</v>
      </c>
      <c r="I13" s="306">
        <v>181.63200000000001</v>
      </c>
      <c r="K13" s="16">
        <f t="shared" si="0"/>
        <v>298</v>
      </c>
      <c r="L13" s="16">
        <f t="shared" si="1"/>
        <v>8468</v>
      </c>
      <c r="M13" s="16">
        <f t="shared" si="2"/>
        <v>5989</v>
      </c>
      <c r="N13" s="306">
        <f t="shared" si="3"/>
        <v>130.57400000000001</v>
      </c>
      <c r="O13" s="16">
        <f t="shared" si="4"/>
        <v>1640</v>
      </c>
      <c r="P13" s="16">
        <f t="shared" si="5"/>
        <v>49303</v>
      </c>
      <c r="Q13" s="16">
        <f t="shared" si="6"/>
        <v>35667</v>
      </c>
      <c r="R13" s="306">
        <f t="shared" si="7"/>
        <v>181.63200000000001</v>
      </c>
    </row>
    <row r="14" spans="1:18">
      <c r="B14" s="16">
        <v>300</v>
      </c>
      <c r="C14" s="16">
        <v>54</v>
      </c>
      <c r="D14" s="16">
        <v>-2440</v>
      </c>
      <c r="E14" s="306">
        <v>130.75399999999999</v>
      </c>
      <c r="F14" s="16">
        <v>1680</v>
      </c>
      <c r="G14" s="16">
        <v>42154</v>
      </c>
      <c r="H14" s="16">
        <v>28186</v>
      </c>
      <c r="I14" s="306">
        <v>182.428</v>
      </c>
      <c r="K14" s="16">
        <f t="shared" si="0"/>
        <v>300</v>
      </c>
      <c r="L14" s="16">
        <f t="shared" si="1"/>
        <v>8522</v>
      </c>
      <c r="M14" s="16">
        <f t="shared" si="2"/>
        <v>6027</v>
      </c>
      <c r="N14" s="306">
        <f t="shared" si="3"/>
        <v>130.75399999999999</v>
      </c>
      <c r="O14" s="16">
        <f t="shared" si="4"/>
        <v>1680</v>
      </c>
      <c r="P14" s="16">
        <f t="shared" si="5"/>
        <v>50622</v>
      </c>
      <c r="Q14" s="16">
        <f t="shared" si="6"/>
        <v>36653</v>
      </c>
      <c r="R14" s="306">
        <f t="shared" si="7"/>
        <v>182.428</v>
      </c>
    </row>
    <row r="15" spans="1:18">
      <c r="B15" s="16">
        <v>320</v>
      </c>
      <c r="C15" s="16">
        <v>632</v>
      </c>
      <c r="D15" s="16">
        <v>-2028</v>
      </c>
      <c r="E15" s="306">
        <v>132.62100000000001</v>
      </c>
      <c r="F15" s="16">
        <v>1720</v>
      </c>
      <c r="G15" s="16">
        <v>43479</v>
      </c>
      <c r="H15" s="16">
        <v>29179</v>
      </c>
      <c r="I15" s="306">
        <v>183.208</v>
      </c>
      <c r="K15" s="16">
        <f t="shared" si="0"/>
        <v>320</v>
      </c>
      <c r="L15" s="16">
        <f t="shared" si="1"/>
        <v>9100</v>
      </c>
      <c r="M15" s="16">
        <f t="shared" si="2"/>
        <v>6439</v>
      </c>
      <c r="N15" s="306">
        <f t="shared" si="3"/>
        <v>132.62100000000001</v>
      </c>
      <c r="O15" s="16">
        <f t="shared" si="4"/>
        <v>1720</v>
      </c>
      <c r="P15" s="16">
        <f t="shared" si="5"/>
        <v>51947</v>
      </c>
      <c r="Q15" s="16">
        <f t="shared" si="6"/>
        <v>37646</v>
      </c>
      <c r="R15" s="306">
        <f t="shared" si="7"/>
        <v>183.208</v>
      </c>
    </row>
    <row r="16" spans="1:18">
      <c r="B16" s="16">
        <v>340</v>
      </c>
      <c r="C16" s="16">
        <v>1212</v>
      </c>
      <c r="D16" s="16">
        <v>-1615</v>
      </c>
      <c r="E16" s="306">
        <v>134.37799999999999</v>
      </c>
      <c r="F16" s="16">
        <v>1760</v>
      </c>
      <c r="G16" s="16">
        <v>44811</v>
      </c>
      <c r="H16" s="16">
        <v>30178</v>
      </c>
      <c r="I16" s="306">
        <v>183.97300000000001</v>
      </c>
      <c r="K16" s="16">
        <f t="shared" si="0"/>
        <v>340</v>
      </c>
      <c r="L16" s="16">
        <f t="shared" si="1"/>
        <v>9680</v>
      </c>
      <c r="M16" s="16">
        <f t="shared" si="2"/>
        <v>6852</v>
      </c>
      <c r="N16" s="306">
        <f t="shared" si="3"/>
        <v>134.37799999999999</v>
      </c>
      <c r="O16" s="16">
        <f t="shared" si="4"/>
        <v>1760</v>
      </c>
      <c r="P16" s="16">
        <f t="shared" si="5"/>
        <v>53279</v>
      </c>
      <c r="Q16" s="16">
        <f t="shared" si="6"/>
        <v>38645</v>
      </c>
      <c r="R16" s="306">
        <f t="shared" si="7"/>
        <v>183.97300000000001</v>
      </c>
    </row>
    <row r="17" spans="2:18">
      <c r="B17" s="16">
        <v>360</v>
      </c>
      <c r="C17" s="16">
        <v>1794</v>
      </c>
      <c r="D17" s="16">
        <v>-1199</v>
      </c>
      <c r="E17" s="306">
        <v>136.03899999999999</v>
      </c>
      <c r="F17" s="16">
        <v>1800</v>
      </c>
      <c r="G17" s="16">
        <v>46150</v>
      </c>
      <c r="H17" s="16">
        <v>31185</v>
      </c>
      <c r="I17" s="306">
        <v>184.72399999999999</v>
      </c>
      <c r="K17" s="16">
        <f t="shared" si="0"/>
        <v>360</v>
      </c>
      <c r="L17" s="16">
        <f t="shared" si="1"/>
        <v>10262</v>
      </c>
      <c r="M17" s="16">
        <f t="shared" si="2"/>
        <v>7268</v>
      </c>
      <c r="N17" s="306">
        <f t="shared" si="3"/>
        <v>136.03899999999999</v>
      </c>
      <c r="O17" s="16">
        <f t="shared" si="4"/>
        <v>1800</v>
      </c>
      <c r="P17" s="16">
        <f t="shared" si="5"/>
        <v>54618</v>
      </c>
      <c r="Q17" s="16">
        <f t="shared" si="6"/>
        <v>39652</v>
      </c>
      <c r="R17" s="306">
        <f t="shared" si="7"/>
        <v>184.72399999999999</v>
      </c>
    </row>
    <row r="18" spans="2:18">
      <c r="B18" s="16"/>
      <c r="C18" s="16"/>
      <c r="D18" s="16"/>
      <c r="E18" s="306"/>
      <c r="F18" s="16"/>
      <c r="G18" s="16"/>
      <c r="H18" s="16"/>
      <c r="I18" s="306"/>
      <c r="K18" s="16"/>
      <c r="L18" s="16"/>
      <c r="M18" s="16"/>
      <c r="N18" s="306"/>
      <c r="O18" s="16"/>
      <c r="P18" s="16"/>
      <c r="Q18" s="16"/>
      <c r="R18" s="306"/>
    </row>
    <row r="19" spans="2:18">
      <c r="B19" s="16">
        <v>380</v>
      </c>
      <c r="C19" s="16">
        <v>2375</v>
      </c>
      <c r="D19" s="16">
        <v>-784</v>
      </c>
      <c r="E19" s="306">
        <v>137.61199999999999</v>
      </c>
      <c r="F19" s="16">
        <v>1840</v>
      </c>
      <c r="G19" s="16">
        <v>47494</v>
      </c>
      <c r="H19" s="16">
        <v>32196</v>
      </c>
      <c r="I19" s="306">
        <v>185.46299999999999</v>
      </c>
      <c r="K19" s="16">
        <f t="shared" si="0"/>
        <v>380</v>
      </c>
      <c r="L19" s="16">
        <f t="shared" si="1"/>
        <v>10843</v>
      </c>
      <c r="M19" s="16">
        <f t="shared" si="2"/>
        <v>7683</v>
      </c>
      <c r="N19" s="306">
        <f t="shared" si="3"/>
        <v>137.61199999999999</v>
      </c>
      <c r="O19" s="16">
        <f t="shared" si="4"/>
        <v>1840</v>
      </c>
      <c r="P19" s="16">
        <f t="shared" si="5"/>
        <v>55962</v>
      </c>
      <c r="Q19" s="16">
        <f t="shared" si="6"/>
        <v>40663</v>
      </c>
      <c r="R19" s="306">
        <f t="shared" si="7"/>
        <v>185.46299999999999</v>
      </c>
    </row>
    <row r="20" spans="2:18">
      <c r="B20" s="16">
        <v>400</v>
      </c>
      <c r="C20" s="16">
        <v>2958</v>
      </c>
      <c r="D20" s="16">
        <v>-368</v>
      </c>
      <c r="E20" s="306">
        <v>139.10599999999999</v>
      </c>
      <c r="F20" s="16">
        <v>1880</v>
      </c>
      <c r="G20" s="16">
        <v>48843</v>
      </c>
      <c r="H20" s="16">
        <v>33213</v>
      </c>
      <c r="I20" s="306">
        <v>186.19</v>
      </c>
      <c r="K20" s="16">
        <f t="shared" si="0"/>
        <v>400</v>
      </c>
      <c r="L20" s="16">
        <f t="shared" si="1"/>
        <v>11426</v>
      </c>
      <c r="M20" s="16">
        <f t="shared" si="2"/>
        <v>8099</v>
      </c>
      <c r="N20" s="306">
        <f t="shared" si="3"/>
        <v>139.10599999999999</v>
      </c>
      <c r="O20" s="16">
        <f t="shared" si="4"/>
        <v>1880</v>
      </c>
      <c r="P20" s="16">
        <f t="shared" si="5"/>
        <v>57311</v>
      </c>
      <c r="Q20" s="16">
        <f t="shared" si="6"/>
        <v>41680</v>
      </c>
      <c r="R20" s="306">
        <f t="shared" si="7"/>
        <v>186.19</v>
      </c>
    </row>
    <row r="21" spans="2:18">
      <c r="B21" s="16">
        <v>420</v>
      </c>
      <c r="C21" s="16">
        <v>3542</v>
      </c>
      <c r="D21" s="16">
        <v>50</v>
      </c>
      <c r="E21" s="306">
        <v>140.529</v>
      </c>
      <c r="F21" s="16">
        <v>1920</v>
      </c>
      <c r="G21" s="16">
        <v>50200</v>
      </c>
      <c r="H21" s="16">
        <v>34237</v>
      </c>
      <c r="I21" s="306">
        <v>186.904</v>
      </c>
      <c r="K21" s="16">
        <f t="shared" si="0"/>
        <v>420</v>
      </c>
      <c r="L21" s="16">
        <f t="shared" si="1"/>
        <v>12010</v>
      </c>
      <c r="M21" s="16">
        <f t="shared" si="2"/>
        <v>8517</v>
      </c>
      <c r="N21" s="306">
        <f t="shared" si="3"/>
        <v>140.529</v>
      </c>
      <c r="O21" s="16">
        <f t="shared" si="4"/>
        <v>1920</v>
      </c>
      <c r="P21" s="16">
        <f t="shared" si="5"/>
        <v>58668</v>
      </c>
      <c r="Q21" s="16">
        <f t="shared" si="6"/>
        <v>42704</v>
      </c>
      <c r="R21" s="306">
        <f t="shared" si="7"/>
        <v>186.904</v>
      </c>
    </row>
    <row r="22" spans="2:18">
      <c r="B22" s="16">
        <v>440</v>
      </c>
      <c r="C22" s="16">
        <v>4126</v>
      </c>
      <c r="D22" s="16">
        <v>468</v>
      </c>
      <c r="E22" s="306">
        <v>141.88800000000001</v>
      </c>
      <c r="F22" s="16">
        <v>1960</v>
      </c>
      <c r="G22" s="16">
        <v>51563</v>
      </c>
      <c r="H22" s="16">
        <v>35268</v>
      </c>
      <c r="I22" s="306">
        <v>187.607</v>
      </c>
      <c r="K22" s="16">
        <f t="shared" si="0"/>
        <v>440</v>
      </c>
      <c r="L22" s="16">
        <f t="shared" si="1"/>
        <v>12594</v>
      </c>
      <c r="M22" s="16">
        <f t="shared" si="2"/>
        <v>8935</v>
      </c>
      <c r="N22" s="306">
        <f t="shared" si="3"/>
        <v>141.88800000000001</v>
      </c>
      <c r="O22" s="16">
        <f t="shared" si="4"/>
        <v>1960</v>
      </c>
      <c r="P22" s="16">
        <f t="shared" si="5"/>
        <v>60031</v>
      </c>
      <c r="Q22" s="16">
        <f t="shared" si="6"/>
        <v>43735</v>
      </c>
      <c r="R22" s="306">
        <f t="shared" si="7"/>
        <v>187.607</v>
      </c>
    </row>
    <row r="23" spans="2:18">
      <c r="B23" s="16">
        <v>460</v>
      </c>
      <c r="C23" s="16">
        <v>4711</v>
      </c>
      <c r="D23" s="16">
        <v>887</v>
      </c>
      <c r="E23" s="306">
        <v>143.18700000000001</v>
      </c>
      <c r="F23" s="16">
        <v>2000</v>
      </c>
      <c r="G23" s="16">
        <v>52932</v>
      </c>
      <c r="H23" s="16">
        <v>36304</v>
      </c>
      <c r="I23" s="306">
        <v>188.297</v>
      </c>
      <c r="K23" s="16">
        <f t="shared" si="0"/>
        <v>460</v>
      </c>
      <c r="L23" s="16">
        <f t="shared" si="1"/>
        <v>13179</v>
      </c>
      <c r="M23" s="16">
        <f t="shared" si="2"/>
        <v>9354</v>
      </c>
      <c r="N23" s="306">
        <f t="shared" si="3"/>
        <v>143.18700000000001</v>
      </c>
      <c r="O23" s="16">
        <f t="shared" si="4"/>
        <v>2000</v>
      </c>
      <c r="P23" s="16">
        <f t="shared" si="5"/>
        <v>61400</v>
      </c>
      <c r="Q23" s="16">
        <f t="shared" si="6"/>
        <v>44771</v>
      </c>
      <c r="R23" s="306">
        <f t="shared" si="7"/>
        <v>188.297</v>
      </c>
    </row>
    <row r="24" spans="2:18">
      <c r="B24" s="16"/>
      <c r="C24" s="16"/>
      <c r="D24" s="16"/>
      <c r="E24" s="306"/>
      <c r="F24" s="16"/>
      <c r="G24" s="16"/>
      <c r="H24" s="16"/>
      <c r="I24" s="306"/>
      <c r="K24" s="16"/>
      <c r="L24" s="16"/>
      <c r="M24" s="16"/>
      <c r="N24" s="306"/>
      <c r="O24" s="16"/>
      <c r="P24" s="16"/>
      <c r="Q24" s="16"/>
      <c r="R24" s="306"/>
    </row>
    <row r="25" spans="2:18">
      <c r="B25" s="16">
        <v>480</v>
      </c>
      <c r="C25" s="16">
        <v>5296</v>
      </c>
      <c r="D25" s="16">
        <v>1305</v>
      </c>
      <c r="E25" s="306">
        <v>144.43199999999999</v>
      </c>
      <c r="F25" s="16">
        <v>2050</v>
      </c>
      <c r="G25" s="16">
        <v>54651</v>
      </c>
      <c r="H25" s="16">
        <v>37607</v>
      </c>
      <c r="I25" s="306">
        <v>189.148</v>
      </c>
      <c r="K25" s="16">
        <f t="shared" si="0"/>
        <v>480</v>
      </c>
      <c r="L25" s="16">
        <f t="shared" si="1"/>
        <v>13764</v>
      </c>
      <c r="M25" s="16">
        <f t="shared" si="2"/>
        <v>9772</v>
      </c>
      <c r="N25" s="306">
        <f t="shared" si="3"/>
        <v>144.43199999999999</v>
      </c>
      <c r="O25" s="16">
        <f t="shared" si="4"/>
        <v>2050</v>
      </c>
      <c r="P25" s="16">
        <f t="shared" si="5"/>
        <v>63119</v>
      </c>
      <c r="Q25" s="16">
        <f t="shared" si="6"/>
        <v>46074</v>
      </c>
      <c r="R25" s="306">
        <f t="shared" si="7"/>
        <v>189.148</v>
      </c>
    </row>
    <row r="26" spans="2:18">
      <c r="B26" s="16">
        <v>500</v>
      </c>
      <c r="C26" s="16">
        <v>5882</v>
      </c>
      <c r="D26" s="16">
        <v>1725</v>
      </c>
      <c r="E26" s="306">
        <v>145.62799999999999</v>
      </c>
      <c r="F26" s="16">
        <v>2100</v>
      </c>
      <c r="G26" s="16">
        <v>56379</v>
      </c>
      <c r="H26" s="16">
        <v>38920</v>
      </c>
      <c r="I26" s="306">
        <v>189.97900000000001</v>
      </c>
      <c r="K26" s="16">
        <f t="shared" si="0"/>
        <v>500</v>
      </c>
      <c r="L26" s="16">
        <f t="shared" si="1"/>
        <v>14350</v>
      </c>
      <c r="M26" s="16">
        <f t="shared" si="2"/>
        <v>10192</v>
      </c>
      <c r="N26" s="306">
        <f t="shared" si="3"/>
        <v>145.62799999999999</v>
      </c>
      <c r="O26" s="16">
        <f t="shared" si="4"/>
        <v>2100</v>
      </c>
      <c r="P26" s="16">
        <f t="shared" si="5"/>
        <v>64847</v>
      </c>
      <c r="Q26" s="16">
        <f t="shared" si="6"/>
        <v>47387</v>
      </c>
      <c r="R26" s="306">
        <f t="shared" si="7"/>
        <v>189.97900000000001</v>
      </c>
    </row>
    <row r="27" spans="2:18">
      <c r="B27" s="16">
        <v>520</v>
      </c>
      <c r="C27" s="16">
        <v>6467</v>
      </c>
      <c r="D27" s="16">
        <v>2144</v>
      </c>
      <c r="E27" s="306">
        <v>146.77500000000001</v>
      </c>
      <c r="F27" s="16">
        <v>2150</v>
      </c>
      <c r="G27" s="16">
        <v>58116</v>
      </c>
      <c r="H27" s="16">
        <v>40241</v>
      </c>
      <c r="I27" s="306">
        <v>190.79599999999999</v>
      </c>
      <c r="K27" s="16">
        <f t="shared" si="0"/>
        <v>520</v>
      </c>
      <c r="L27" s="16">
        <f t="shared" si="1"/>
        <v>14935</v>
      </c>
      <c r="M27" s="16">
        <f t="shared" si="2"/>
        <v>10611</v>
      </c>
      <c r="N27" s="306">
        <f t="shared" si="3"/>
        <v>146.77500000000001</v>
      </c>
      <c r="O27" s="16">
        <f t="shared" si="4"/>
        <v>2150</v>
      </c>
      <c r="P27" s="16">
        <f t="shared" si="5"/>
        <v>66584</v>
      </c>
      <c r="Q27" s="16">
        <f t="shared" si="6"/>
        <v>48708</v>
      </c>
      <c r="R27" s="306">
        <f t="shared" si="7"/>
        <v>190.79599999999999</v>
      </c>
    </row>
    <row r="28" spans="2:18">
      <c r="B28" s="16">
        <v>560</v>
      </c>
      <c r="C28" s="16">
        <v>7639</v>
      </c>
      <c r="D28" s="16">
        <v>2983</v>
      </c>
      <c r="E28" s="306">
        <v>148.94499999999999</v>
      </c>
      <c r="F28" s="16">
        <v>2200</v>
      </c>
      <c r="G28" s="16">
        <v>59860</v>
      </c>
      <c r="H28" s="16">
        <v>41569</v>
      </c>
      <c r="I28" s="306">
        <v>191.59800000000001</v>
      </c>
      <c r="K28" s="16">
        <f t="shared" si="0"/>
        <v>560</v>
      </c>
      <c r="L28" s="16">
        <f t="shared" si="1"/>
        <v>16107</v>
      </c>
      <c r="M28" s="16">
        <f t="shared" si="2"/>
        <v>11450</v>
      </c>
      <c r="N28" s="306">
        <f t="shared" si="3"/>
        <v>148.94499999999999</v>
      </c>
      <c r="O28" s="16">
        <f t="shared" si="4"/>
        <v>2200</v>
      </c>
      <c r="P28" s="16">
        <f t="shared" si="5"/>
        <v>68328</v>
      </c>
      <c r="Q28" s="16">
        <f t="shared" si="6"/>
        <v>50036</v>
      </c>
      <c r="R28" s="306">
        <f t="shared" si="7"/>
        <v>191.59800000000001</v>
      </c>
    </row>
    <row r="29" spans="2:18">
      <c r="B29" s="16">
        <v>600</v>
      </c>
      <c r="C29" s="16">
        <v>8812</v>
      </c>
      <c r="D29" s="16">
        <v>3824</v>
      </c>
      <c r="E29" s="306">
        <v>150.96799999999999</v>
      </c>
      <c r="F29" s="16">
        <v>2250</v>
      </c>
      <c r="G29" s="16">
        <v>61612</v>
      </c>
      <c r="H29" s="16">
        <v>42906</v>
      </c>
      <c r="I29" s="306">
        <v>193.38499999999999</v>
      </c>
      <c r="K29" s="16">
        <f t="shared" si="0"/>
        <v>600</v>
      </c>
      <c r="L29" s="16">
        <f t="shared" si="1"/>
        <v>17280</v>
      </c>
      <c r="M29" s="16">
        <f t="shared" si="2"/>
        <v>12291</v>
      </c>
      <c r="N29" s="306">
        <f t="shared" si="3"/>
        <v>150.96799999999999</v>
      </c>
      <c r="O29" s="16">
        <f t="shared" si="4"/>
        <v>2250</v>
      </c>
      <c r="P29" s="16">
        <f t="shared" si="5"/>
        <v>70080</v>
      </c>
      <c r="Q29" s="16">
        <f t="shared" si="6"/>
        <v>51373</v>
      </c>
      <c r="R29" s="306">
        <f t="shared" si="7"/>
        <v>193.38499999999999</v>
      </c>
    </row>
    <row r="30" spans="2:18">
      <c r="B30" s="16"/>
      <c r="C30" s="16"/>
      <c r="D30" s="16"/>
      <c r="E30" s="306"/>
      <c r="F30" s="16"/>
      <c r="G30" s="16"/>
      <c r="H30" s="16"/>
      <c r="I30" s="306"/>
      <c r="K30" s="16"/>
      <c r="L30" s="16"/>
      <c r="M30" s="16"/>
      <c r="N30" s="306"/>
      <c r="O30" s="16"/>
      <c r="P30" s="16"/>
      <c r="Q30" s="16"/>
      <c r="R30" s="306"/>
    </row>
    <row r="31" spans="2:18">
      <c r="B31" s="16">
        <v>640</v>
      </c>
      <c r="C31" s="16">
        <v>9985</v>
      </c>
      <c r="D31" s="16">
        <v>4664</v>
      </c>
      <c r="E31" s="306">
        <v>152.863</v>
      </c>
      <c r="F31" s="16">
        <v>2300</v>
      </c>
      <c r="G31" s="16">
        <v>63371</v>
      </c>
      <c r="H31" s="16">
        <v>44249</v>
      </c>
      <c r="I31" s="306">
        <v>193.15899999999999</v>
      </c>
      <c r="K31" s="16">
        <f t="shared" si="0"/>
        <v>640</v>
      </c>
      <c r="L31" s="16">
        <f t="shared" si="1"/>
        <v>18453</v>
      </c>
      <c r="M31" s="16">
        <f t="shared" si="2"/>
        <v>13131</v>
      </c>
      <c r="N31" s="306">
        <f t="shared" si="3"/>
        <v>152.863</v>
      </c>
      <c r="O31" s="16">
        <f t="shared" si="4"/>
        <v>2300</v>
      </c>
      <c r="P31" s="16">
        <f t="shared" si="5"/>
        <v>71839</v>
      </c>
      <c r="Q31" s="16">
        <f t="shared" si="6"/>
        <v>52716</v>
      </c>
      <c r="R31" s="306">
        <f t="shared" si="7"/>
        <v>193.15899999999999</v>
      </c>
    </row>
    <row r="32" spans="2:18">
      <c r="B32" s="16">
        <v>680</v>
      </c>
      <c r="C32" s="16">
        <v>11162</v>
      </c>
      <c r="D32" s="16">
        <v>5508</v>
      </c>
      <c r="E32" s="306">
        <v>154.64500000000001</v>
      </c>
      <c r="F32" s="16">
        <v>2350</v>
      </c>
      <c r="G32" s="16">
        <v>65140</v>
      </c>
      <c r="H32" s="16">
        <v>45602</v>
      </c>
      <c r="I32" s="306">
        <v>193.92099999999999</v>
      </c>
      <c r="K32" s="16">
        <f t="shared" si="0"/>
        <v>680</v>
      </c>
      <c r="L32" s="16">
        <f t="shared" si="1"/>
        <v>19630</v>
      </c>
      <c r="M32" s="16">
        <f t="shared" si="2"/>
        <v>13975</v>
      </c>
      <c r="N32" s="306">
        <f t="shared" si="3"/>
        <v>154.64500000000001</v>
      </c>
      <c r="O32" s="16">
        <f t="shared" si="4"/>
        <v>2350</v>
      </c>
      <c r="P32" s="16">
        <f t="shared" si="5"/>
        <v>73608</v>
      </c>
      <c r="Q32" s="16">
        <f t="shared" si="6"/>
        <v>54069</v>
      </c>
      <c r="R32" s="306">
        <f t="shared" si="7"/>
        <v>193.92099999999999</v>
      </c>
    </row>
    <row r="33" spans="2:18">
      <c r="B33" s="16">
        <v>720</v>
      </c>
      <c r="C33" s="16">
        <v>11619</v>
      </c>
      <c r="D33" s="16">
        <v>5633</v>
      </c>
      <c r="E33" s="306">
        <v>156.328</v>
      </c>
      <c r="F33" s="16">
        <v>2400</v>
      </c>
      <c r="G33" s="16">
        <v>66915</v>
      </c>
      <c r="H33" s="16">
        <v>46961</v>
      </c>
      <c r="I33" s="306">
        <v>194.66900000000001</v>
      </c>
      <c r="K33" s="16">
        <f t="shared" si="0"/>
        <v>720</v>
      </c>
      <c r="L33" s="16">
        <f t="shared" si="1"/>
        <v>20087</v>
      </c>
      <c r="M33" s="16">
        <f t="shared" si="2"/>
        <v>14100</v>
      </c>
      <c r="N33" s="306">
        <f t="shared" si="3"/>
        <v>156.328</v>
      </c>
      <c r="O33" s="16">
        <f t="shared" si="4"/>
        <v>2400</v>
      </c>
      <c r="P33" s="16">
        <f t="shared" si="5"/>
        <v>75383</v>
      </c>
      <c r="Q33" s="16">
        <f t="shared" si="6"/>
        <v>55428</v>
      </c>
      <c r="R33" s="306">
        <f t="shared" si="7"/>
        <v>194.66900000000001</v>
      </c>
    </row>
    <row r="34" spans="2:18">
      <c r="B34" s="16">
        <v>760</v>
      </c>
      <c r="C34" s="16">
        <v>13520</v>
      </c>
      <c r="D34" s="16">
        <v>7201</v>
      </c>
      <c r="E34" s="306">
        <v>157.923</v>
      </c>
      <c r="F34" s="16">
        <v>2450</v>
      </c>
      <c r="G34" s="16">
        <v>68700</v>
      </c>
      <c r="H34" s="16">
        <v>48331</v>
      </c>
      <c r="I34" s="306">
        <v>195.40299999999999</v>
      </c>
      <c r="K34" s="16">
        <f t="shared" si="0"/>
        <v>760</v>
      </c>
      <c r="L34" s="16">
        <f t="shared" si="1"/>
        <v>21988</v>
      </c>
      <c r="M34" s="16">
        <f t="shared" si="2"/>
        <v>15668</v>
      </c>
      <c r="N34" s="306">
        <f t="shared" si="3"/>
        <v>157.923</v>
      </c>
      <c r="O34" s="16">
        <f t="shared" si="4"/>
        <v>2450</v>
      </c>
      <c r="P34" s="16">
        <f t="shared" si="5"/>
        <v>77168</v>
      </c>
      <c r="Q34" s="16">
        <f t="shared" si="6"/>
        <v>56798</v>
      </c>
      <c r="R34" s="306">
        <f t="shared" si="7"/>
        <v>195.40299999999999</v>
      </c>
    </row>
    <row r="35" spans="2:18">
      <c r="B35" s="16">
        <v>800</v>
      </c>
      <c r="C35" s="16">
        <v>14703</v>
      </c>
      <c r="D35" s="16">
        <v>8052</v>
      </c>
      <c r="E35" s="306">
        <v>159.44</v>
      </c>
      <c r="F35" s="16">
        <v>2500</v>
      </c>
      <c r="G35" s="16">
        <v>70492</v>
      </c>
      <c r="H35" s="16">
        <v>49707</v>
      </c>
      <c r="I35" s="306">
        <v>196.125</v>
      </c>
      <c r="K35" s="16">
        <f t="shared" si="0"/>
        <v>800</v>
      </c>
      <c r="L35" s="16">
        <f t="shared" si="1"/>
        <v>23171</v>
      </c>
      <c r="M35" s="16">
        <f t="shared" si="2"/>
        <v>16519</v>
      </c>
      <c r="N35" s="306">
        <f t="shared" si="3"/>
        <v>159.44</v>
      </c>
      <c r="O35" s="16">
        <f t="shared" si="4"/>
        <v>2500</v>
      </c>
      <c r="P35" s="16">
        <f t="shared" si="5"/>
        <v>78960</v>
      </c>
      <c r="Q35" s="16">
        <f t="shared" si="6"/>
        <v>58174</v>
      </c>
      <c r="R35" s="306">
        <f t="shared" si="7"/>
        <v>196.125</v>
      </c>
    </row>
    <row r="36" spans="2:18">
      <c r="B36" s="16"/>
      <c r="C36" s="16"/>
      <c r="D36" s="16"/>
      <c r="E36" s="306"/>
      <c r="F36" s="16"/>
      <c r="G36" s="16"/>
      <c r="H36" s="16"/>
      <c r="I36" s="306"/>
      <c r="K36" s="16"/>
      <c r="L36" s="16"/>
      <c r="M36" s="16"/>
      <c r="N36" s="306"/>
      <c r="O36" s="16"/>
      <c r="P36" s="16"/>
      <c r="Q36" s="16"/>
      <c r="R36" s="306"/>
    </row>
    <row r="37" spans="2:18">
      <c r="B37" s="16">
        <v>840</v>
      </c>
      <c r="C37" s="16">
        <v>15891</v>
      </c>
      <c r="D37" s="16">
        <v>8907</v>
      </c>
      <c r="E37" s="306">
        <v>160.89099999999999</v>
      </c>
      <c r="F37" s="16">
        <v>2550</v>
      </c>
      <c r="G37" s="16">
        <v>72307</v>
      </c>
      <c r="H37" s="16">
        <v>51106</v>
      </c>
      <c r="I37" s="306">
        <v>196.83699999999999</v>
      </c>
      <c r="K37" s="16">
        <f t="shared" si="0"/>
        <v>840</v>
      </c>
      <c r="L37" s="16">
        <f t="shared" si="1"/>
        <v>24359</v>
      </c>
      <c r="M37" s="16">
        <f t="shared" si="2"/>
        <v>17374</v>
      </c>
      <c r="N37" s="306">
        <f t="shared" si="3"/>
        <v>160.89099999999999</v>
      </c>
      <c r="O37" s="16">
        <f t="shared" si="4"/>
        <v>2550</v>
      </c>
      <c r="P37" s="16">
        <f t="shared" si="5"/>
        <v>80775</v>
      </c>
      <c r="Q37" s="16">
        <f t="shared" si="6"/>
        <v>59573</v>
      </c>
      <c r="R37" s="306">
        <f t="shared" si="7"/>
        <v>196.83699999999999</v>
      </c>
    </row>
    <row r="38" spans="2:18">
      <c r="B38" s="16">
        <v>880</v>
      </c>
      <c r="C38" s="16">
        <v>17083</v>
      </c>
      <c r="D38" s="16">
        <v>9767</v>
      </c>
      <c r="E38" s="306">
        <v>162.27699999999999</v>
      </c>
      <c r="F38" s="16">
        <v>2600</v>
      </c>
      <c r="G38" s="16">
        <v>74090</v>
      </c>
      <c r="H38" s="16">
        <v>52474</v>
      </c>
      <c r="I38" s="306">
        <v>197.53899999999999</v>
      </c>
      <c r="K38" s="16">
        <f t="shared" si="0"/>
        <v>880</v>
      </c>
      <c r="L38" s="16">
        <f t="shared" si="1"/>
        <v>25551</v>
      </c>
      <c r="M38" s="16">
        <f t="shared" si="2"/>
        <v>18234</v>
      </c>
      <c r="N38" s="306">
        <f t="shared" si="3"/>
        <v>162.27699999999999</v>
      </c>
      <c r="O38" s="16">
        <f t="shared" si="4"/>
        <v>2600</v>
      </c>
      <c r="P38" s="16">
        <f t="shared" si="5"/>
        <v>82558</v>
      </c>
      <c r="Q38" s="16">
        <f t="shared" si="6"/>
        <v>60941</v>
      </c>
      <c r="R38" s="306">
        <f t="shared" si="7"/>
        <v>197.53899999999999</v>
      </c>
    </row>
    <row r="39" spans="2:18">
      <c r="B39" s="16">
        <v>920</v>
      </c>
      <c r="C39" s="16">
        <v>18279</v>
      </c>
      <c r="D39" s="16">
        <v>10630</v>
      </c>
      <c r="E39" s="306">
        <v>163.607</v>
      </c>
      <c r="F39" s="16">
        <v>2650</v>
      </c>
      <c r="G39" s="16">
        <v>75900</v>
      </c>
      <c r="H39" s="16">
        <v>53868</v>
      </c>
      <c r="I39" s="306">
        <v>198.22900000000001</v>
      </c>
      <c r="K39" s="16">
        <f t="shared" si="0"/>
        <v>920</v>
      </c>
      <c r="L39" s="16">
        <f t="shared" si="1"/>
        <v>26747</v>
      </c>
      <c r="M39" s="16">
        <f t="shared" si="2"/>
        <v>19097</v>
      </c>
      <c r="N39" s="306">
        <f t="shared" si="3"/>
        <v>163.607</v>
      </c>
      <c r="O39" s="16">
        <f t="shared" si="4"/>
        <v>2650</v>
      </c>
      <c r="P39" s="16">
        <f t="shared" si="5"/>
        <v>84368</v>
      </c>
      <c r="Q39" s="16">
        <f t="shared" si="6"/>
        <v>62335</v>
      </c>
      <c r="R39" s="306">
        <f t="shared" si="7"/>
        <v>198.22900000000001</v>
      </c>
    </row>
    <row r="40" spans="2:18">
      <c r="B40" s="16">
        <v>960</v>
      </c>
      <c r="C40" s="16">
        <v>19480</v>
      </c>
      <c r="D40" s="16">
        <v>11499</v>
      </c>
      <c r="E40" s="306">
        <v>164.88399999999999</v>
      </c>
      <c r="F40" s="16">
        <v>2700</v>
      </c>
      <c r="G40" s="16">
        <v>77718</v>
      </c>
      <c r="H40" s="16">
        <v>55270</v>
      </c>
      <c r="I40" s="306">
        <v>198.90700000000001</v>
      </c>
      <c r="K40" s="16">
        <f t="shared" si="0"/>
        <v>960</v>
      </c>
      <c r="L40" s="16">
        <f t="shared" si="1"/>
        <v>27948</v>
      </c>
      <c r="M40" s="16">
        <f t="shared" si="2"/>
        <v>19966</v>
      </c>
      <c r="N40" s="306">
        <f t="shared" si="3"/>
        <v>164.88399999999999</v>
      </c>
      <c r="O40" s="16">
        <f t="shared" si="4"/>
        <v>2700</v>
      </c>
      <c r="P40" s="16">
        <f t="shared" si="5"/>
        <v>86186</v>
      </c>
      <c r="Q40" s="16">
        <f t="shared" si="6"/>
        <v>63737</v>
      </c>
      <c r="R40" s="306">
        <f t="shared" si="7"/>
        <v>198.90700000000001</v>
      </c>
    </row>
    <row r="41" spans="2:18">
      <c r="B41" s="16">
        <v>1000</v>
      </c>
      <c r="C41" s="16">
        <v>20686</v>
      </c>
      <c r="D41" s="16">
        <v>12372</v>
      </c>
      <c r="E41" s="306">
        <v>166.114</v>
      </c>
      <c r="F41" s="16">
        <v>2750</v>
      </c>
      <c r="G41" s="16">
        <v>79540</v>
      </c>
      <c r="H41" s="16">
        <v>56677</v>
      </c>
      <c r="I41" s="306">
        <v>199.57499999999999</v>
      </c>
      <c r="K41" s="16">
        <f t="shared" si="0"/>
        <v>1000</v>
      </c>
      <c r="L41" s="16">
        <f t="shared" si="1"/>
        <v>29154</v>
      </c>
      <c r="M41" s="16">
        <f t="shared" si="2"/>
        <v>20839</v>
      </c>
      <c r="N41" s="306">
        <f t="shared" si="3"/>
        <v>166.114</v>
      </c>
      <c r="O41" s="16">
        <f t="shared" si="4"/>
        <v>2750</v>
      </c>
      <c r="P41" s="16">
        <f t="shared" si="5"/>
        <v>88008</v>
      </c>
      <c r="Q41" s="16">
        <f t="shared" si="6"/>
        <v>65144</v>
      </c>
      <c r="R41" s="306">
        <f t="shared" si="7"/>
        <v>199.57499999999999</v>
      </c>
    </row>
    <row r="42" spans="2:18">
      <c r="B42" s="16"/>
      <c r="C42" s="16"/>
      <c r="D42" s="16"/>
      <c r="E42" s="306"/>
      <c r="F42" s="16"/>
      <c r="G42" s="16"/>
      <c r="H42" s="16"/>
      <c r="I42" s="306"/>
      <c r="K42" s="16"/>
      <c r="L42" s="16"/>
      <c r="M42" s="16"/>
      <c r="N42" s="306"/>
      <c r="O42" s="16"/>
      <c r="P42" s="16"/>
      <c r="Q42" s="16"/>
      <c r="R42" s="306"/>
    </row>
    <row r="43" spans="2:18">
      <c r="B43" s="16">
        <v>1040</v>
      </c>
      <c r="C43" s="16">
        <v>21896</v>
      </c>
      <c r="D43" s="16">
        <v>13249</v>
      </c>
      <c r="E43" s="306">
        <v>167.3</v>
      </c>
      <c r="F43" s="16">
        <v>2800</v>
      </c>
      <c r="G43" s="16">
        <v>81370</v>
      </c>
      <c r="H43" s="16">
        <v>58091</v>
      </c>
      <c r="I43" s="306">
        <v>200.23400000000001</v>
      </c>
      <c r="K43" s="16">
        <f t="shared" si="0"/>
        <v>1040</v>
      </c>
      <c r="L43" s="16">
        <f t="shared" si="1"/>
        <v>30364</v>
      </c>
      <c r="M43" s="16">
        <f t="shared" si="2"/>
        <v>21716</v>
      </c>
      <c r="N43" s="306">
        <f t="shared" si="3"/>
        <v>167.3</v>
      </c>
      <c r="O43" s="16">
        <f t="shared" si="4"/>
        <v>2800</v>
      </c>
      <c r="P43" s="16">
        <f t="shared" si="5"/>
        <v>89838</v>
      </c>
      <c r="Q43" s="16">
        <f t="shared" si="6"/>
        <v>66558</v>
      </c>
      <c r="R43" s="306">
        <f t="shared" si="7"/>
        <v>200.23400000000001</v>
      </c>
    </row>
    <row r="44" spans="2:18">
      <c r="B44" s="16">
        <v>1080</v>
      </c>
      <c r="C44" s="16">
        <v>23112</v>
      </c>
      <c r="D44" s="16">
        <v>14133</v>
      </c>
      <c r="E44" s="306">
        <v>168.44900000000001</v>
      </c>
      <c r="F44" s="16">
        <v>2850</v>
      </c>
      <c r="G44" s="16">
        <v>83203</v>
      </c>
      <c r="H44" s="16">
        <v>59508</v>
      </c>
      <c r="I44" s="306">
        <v>200.88499999999999</v>
      </c>
      <c r="K44" s="16">
        <f t="shared" si="0"/>
        <v>1080</v>
      </c>
      <c r="L44" s="16">
        <f t="shared" si="1"/>
        <v>31580</v>
      </c>
      <c r="M44" s="16">
        <f t="shared" si="2"/>
        <v>22600</v>
      </c>
      <c r="N44" s="306">
        <f t="shared" si="3"/>
        <v>168.44900000000001</v>
      </c>
      <c r="O44" s="16">
        <f t="shared" si="4"/>
        <v>2850</v>
      </c>
      <c r="P44" s="16">
        <f t="shared" si="5"/>
        <v>91671</v>
      </c>
      <c r="Q44" s="16">
        <f t="shared" si="6"/>
        <v>67975</v>
      </c>
      <c r="R44" s="306">
        <f t="shared" si="7"/>
        <v>200.88499999999999</v>
      </c>
    </row>
    <row r="45" spans="2:18">
      <c r="B45" s="16">
        <v>1120</v>
      </c>
      <c r="C45" s="16">
        <v>24334</v>
      </c>
      <c r="D45" s="16">
        <v>15022</v>
      </c>
      <c r="E45" s="306">
        <v>169.56</v>
      </c>
      <c r="F45" s="16">
        <v>2900</v>
      </c>
      <c r="G45" s="16">
        <v>85044</v>
      </c>
      <c r="H45" s="16">
        <v>60933</v>
      </c>
      <c r="I45" s="306">
        <v>201.52699999999999</v>
      </c>
      <c r="K45" s="16">
        <f t="shared" si="0"/>
        <v>1120</v>
      </c>
      <c r="L45" s="16">
        <f t="shared" si="1"/>
        <v>32802</v>
      </c>
      <c r="M45" s="16">
        <f t="shared" si="2"/>
        <v>23489</v>
      </c>
      <c r="N45" s="306">
        <f t="shared" si="3"/>
        <v>169.56</v>
      </c>
      <c r="O45" s="16">
        <f t="shared" si="4"/>
        <v>2900</v>
      </c>
      <c r="P45" s="16">
        <f t="shared" si="5"/>
        <v>93512</v>
      </c>
      <c r="Q45" s="16">
        <f t="shared" si="6"/>
        <v>69400</v>
      </c>
      <c r="R45" s="306">
        <f t="shared" si="7"/>
        <v>201.52699999999999</v>
      </c>
    </row>
    <row r="46" spans="2:18">
      <c r="B46" s="16">
        <v>1160</v>
      </c>
      <c r="C46" s="16">
        <v>25560</v>
      </c>
      <c r="D46" s="16">
        <v>15916</v>
      </c>
      <c r="E46" s="306">
        <v>170.636</v>
      </c>
      <c r="F46" s="16">
        <v>2950</v>
      </c>
      <c r="G46" s="16">
        <v>86890</v>
      </c>
      <c r="H46" s="16">
        <v>62364</v>
      </c>
      <c r="I46" s="306">
        <v>202.15700000000001</v>
      </c>
      <c r="K46" s="16">
        <f t="shared" si="0"/>
        <v>1160</v>
      </c>
      <c r="L46" s="16">
        <f t="shared" si="1"/>
        <v>34028</v>
      </c>
      <c r="M46" s="16">
        <f t="shared" si="2"/>
        <v>24383</v>
      </c>
      <c r="N46" s="306">
        <f t="shared" si="3"/>
        <v>170.636</v>
      </c>
      <c r="O46" s="16">
        <f t="shared" si="4"/>
        <v>2950</v>
      </c>
      <c r="P46" s="16">
        <f t="shared" si="5"/>
        <v>95358</v>
      </c>
      <c r="Q46" s="16">
        <f t="shared" si="6"/>
        <v>70831</v>
      </c>
      <c r="R46" s="306">
        <f t="shared" si="7"/>
        <v>202.15700000000001</v>
      </c>
    </row>
    <row r="47" spans="2:18">
      <c r="B47" s="16">
        <v>1200</v>
      </c>
      <c r="C47" s="16">
        <v>26794</v>
      </c>
      <c r="D47" s="16">
        <v>16817</v>
      </c>
      <c r="E47" s="306">
        <v>171.68199999999999</v>
      </c>
      <c r="F47" s="16">
        <v>3000</v>
      </c>
      <c r="G47" s="16">
        <v>88743</v>
      </c>
      <c r="H47" s="16">
        <v>63801</v>
      </c>
      <c r="I47" s="306">
        <v>202.77799999999999</v>
      </c>
      <c r="K47" s="16">
        <f t="shared" si="0"/>
        <v>1200</v>
      </c>
      <c r="L47" s="16">
        <f t="shared" si="1"/>
        <v>35262</v>
      </c>
      <c r="M47" s="16">
        <f t="shared" si="2"/>
        <v>25284</v>
      </c>
      <c r="N47" s="306">
        <f t="shared" si="3"/>
        <v>171.68199999999999</v>
      </c>
      <c r="O47" s="16">
        <f t="shared" si="4"/>
        <v>3000</v>
      </c>
      <c r="P47" s="16">
        <f t="shared" si="5"/>
        <v>97211</v>
      </c>
      <c r="Q47" s="16">
        <f t="shared" si="6"/>
        <v>72268</v>
      </c>
      <c r="R47" s="306">
        <f t="shared" si="7"/>
        <v>202.77799999999999</v>
      </c>
    </row>
    <row r="48" spans="2:18">
      <c r="B48" s="16"/>
      <c r="C48" s="16"/>
      <c r="D48" s="16"/>
      <c r="E48" s="306"/>
      <c r="F48" s="16"/>
      <c r="G48" s="16"/>
      <c r="H48" s="16"/>
      <c r="I48" s="306"/>
      <c r="K48" s="16"/>
      <c r="L48" s="16"/>
      <c r="M48" s="16"/>
      <c r="N48" s="306"/>
      <c r="O48" s="16"/>
      <c r="P48" s="16"/>
      <c r="Q48" s="16"/>
      <c r="R48" s="306"/>
    </row>
    <row r="49" spans="2:18">
      <c r="B49" s="16">
        <v>1240</v>
      </c>
      <c r="C49" s="16">
        <v>28034</v>
      </c>
      <c r="D49" s="16">
        <v>17725</v>
      </c>
      <c r="E49" s="306">
        <v>172.69800000000001</v>
      </c>
      <c r="F49" s="16">
        <v>3050</v>
      </c>
      <c r="G49" s="16">
        <v>90597</v>
      </c>
      <c r="H49" s="16">
        <v>65239</v>
      </c>
      <c r="I49" s="306">
        <v>203.39099999999999</v>
      </c>
      <c r="K49" s="16">
        <f t="shared" si="0"/>
        <v>1240</v>
      </c>
      <c r="L49" s="16">
        <f t="shared" si="1"/>
        <v>36502</v>
      </c>
      <c r="M49" s="16">
        <f t="shared" si="2"/>
        <v>26192</v>
      </c>
      <c r="N49" s="306">
        <f t="shared" si="3"/>
        <v>172.69800000000001</v>
      </c>
      <c r="O49" s="16">
        <f t="shared" si="4"/>
        <v>3050</v>
      </c>
      <c r="P49" s="16">
        <f t="shared" si="5"/>
        <v>99065</v>
      </c>
      <c r="Q49" s="16">
        <f t="shared" si="6"/>
        <v>73706</v>
      </c>
      <c r="R49" s="306">
        <f t="shared" si="7"/>
        <v>203.39099999999999</v>
      </c>
    </row>
    <row r="50" spans="2:18">
      <c r="B50" s="16">
        <v>1280</v>
      </c>
      <c r="C50" s="16">
        <v>29281</v>
      </c>
      <c r="D50" s="16">
        <v>18639</v>
      </c>
      <c r="E50" s="306">
        <v>173.68700000000001</v>
      </c>
      <c r="F50" s="16">
        <v>3100</v>
      </c>
      <c r="G50" s="16">
        <v>92458</v>
      </c>
      <c r="H50" s="16">
        <v>66685</v>
      </c>
      <c r="I50" s="306">
        <v>203.995</v>
      </c>
      <c r="K50" s="16">
        <f t="shared" si="0"/>
        <v>1280</v>
      </c>
      <c r="L50" s="16">
        <f t="shared" si="1"/>
        <v>37749</v>
      </c>
      <c r="M50" s="16">
        <f t="shared" si="2"/>
        <v>27106</v>
      </c>
      <c r="N50" s="306">
        <f t="shared" si="3"/>
        <v>173.68700000000001</v>
      </c>
      <c r="O50" s="16">
        <f t="shared" si="4"/>
        <v>3100</v>
      </c>
      <c r="P50" s="16">
        <f t="shared" si="5"/>
        <v>100926</v>
      </c>
      <c r="Q50" s="16">
        <f t="shared" si="6"/>
        <v>75152</v>
      </c>
      <c r="R50" s="306">
        <f t="shared" si="7"/>
        <v>203.995</v>
      </c>
    </row>
    <row r="51" spans="2:18">
      <c r="B51" s="16">
        <v>1320</v>
      </c>
      <c r="C51" s="16">
        <v>30534</v>
      </c>
      <c r="D51" s="16">
        <v>19560</v>
      </c>
      <c r="E51" s="306">
        <v>174.65199999999999</v>
      </c>
      <c r="F51" s="16">
        <v>3150</v>
      </c>
      <c r="G51" s="16">
        <v>94325</v>
      </c>
      <c r="H51" s="16">
        <v>68136</v>
      </c>
      <c r="I51" s="306">
        <v>204.59200000000001</v>
      </c>
      <c r="K51" s="16">
        <f t="shared" si="0"/>
        <v>1320</v>
      </c>
      <c r="L51" s="16">
        <f t="shared" si="1"/>
        <v>39002</v>
      </c>
      <c r="M51" s="16">
        <f t="shared" si="2"/>
        <v>28027</v>
      </c>
      <c r="N51" s="306">
        <f t="shared" si="3"/>
        <v>174.65199999999999</v>
      </c>
      <c r="O51" s="16">
        <f t="shared" si="4"/>
        <v>3150</v>
      </c>
      <c r="P51" s="16">
        <f t="shared" si="5"/>
        <v>102793</v>
      </c>
      <c r="Q51" s="16">
        <f t="shared" si="6"/>
        <v>76603</v>
      </c>
      <c r="R51" s="306">
        <f t="shared" si="7"/>
        <v>204.59200000000001</v>
      </c>
    </row>
    <row r="52" spans="2:18">
      <c r="B52" s="16">
        <v>1360</v>
      </c>
      <c r="C52" s="16">
        <v>31795</v>
      </c>
      <c r="D52" s="16">
        <v>20488</v>
      </c>
      <c r="E52" s="306">
        <v>175.59299999999999</v>
      </c>
      <c r="F52" s="16">
        <v>3200</v>
      </c>
      <c r="G52" s="16">
        <v>96199</v>
      </c>
      <c r="H52" s="16">
        <v>69594</v>
      </c>
      <c r="I52" s="306">
        <v>205.18100000000001</v>
      </c>
      <c r="K52" s="16">
        <f t="shared" si="0"/>
        <v>1360</v>
      </c>
      <c r="L52" s="16">
        <f t="shared" si="1"/>
        <v>40263</v>
      </c>
      <c r="M52" s="16">
        <f t="shared" si="2"/>
        <v>28955</v>
      </c>
      <c r="N52" s="306">
        <f t="shared" si="3"/>
        <v>175.59299999999999</v>
      </c>
      <c r="O52" s="16">
        <f t="shared" si="4"/>
        <v>3200</v>
      </c>
      <c r="P52" s="16">
        <f t="shared" si="5"/>
        <v>104667</v>
      </c>
      <c r="Q52" s="16">
        <f t="shared" si="6"/>
        <v>78061</v>
      </c>
      <c r="R52" s="306">
        <f t="shared" si="7"/>
        <v>205.18100000000001</v>
      </c>
    </row>
    <row r="53" spans="2:18">
      <c r="B53" s="16">
        <v>1400</v>
      </c>
      <c r="C53" s="16">
        <v>33062</v>
      </c>
      <c r="D53" s="16">
        <v>21422</v>
      </c>
      <c r="E53" s="306">
        <v>176.51</v>
      </c>
      <c r="F53" s="16">
        <v>3250</v>
      </c>
      <c r="G53" s="16">
        <v>98077</v>
      </c>
      <c r="H53" s="16">
        <v>71057</v>
      </c>
      <c r="I53" s="306">
        <v>205.76499999999999</v>
      </c>
      <c r="K53" s="16">
        <f t="shared" si="0"/>
        <v>1400</v>
      </c>
      <c r="L53" s="16">
        <f t="shared" si="1"/>
        <v>41530</v>
      </c>
      <c r="M53" s="16">
        <f t="shared" si="2"/>
        <v>29889</v>
      </c>
      <c r="N53" s="306">
        <f t="shared" si="3"/>
        <v>176.51</v>
      </c>
      <c r="O53" s="16">
        <f t="shared" si="4"/>
        <v>3250</v>
      </c>
      <c r="P53" s="16">
        <f t="shared" si="5"/>
        <v>106545</v>
      </c>
      <c r="Q53" s="16">
        <f>H53+5989+2478-1</f>
        <v>79523</v>
      </c>
      <c r="R53" s="306">
        <f t="shared" si="7"/>
        <v>205.76499999999999</v>
      </c>
    </row>
  </sheetData>
  <mergeCells count="4">
    <mergeCell ref="B4:E4"/>
    <mergeCell ref="F4:I4"/>
    <mergeCell ref="K4:N4"/>
    <mergeCell ref="O4:R4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7.xml><?xml version="1.0" encoding="utf-8"?>
<worksheet xmlns="http://schemas.openxmlformats.org/spreadsheetml/2006/main" xmlns:r="http://schemas.openxmlformats.org/officeDocument/2006/relationships">
  <dimension ref="A1:R101"/>
  <sheetViews>
    <sheetView workbookViewId="0">
      <selection activeCell="K1" sqref="K1"/>
    </sheetView>
  </sheetViews>
  <sheetFormatPr defaultColWidth="8.85546875" defaultRowHeight="15"/>
  <cols>
    <col min="5" max="5" width="12.85546875" style="326" bestFit="1" customWidth="1"/>
    <col min="9" max="9" width="12.85546875" style="326" bestFit="1" customWidth="1"/>
    <col min="14" max="14" width="12.85546875" bestFit="1" customWidth="1"/>
    <col min="18" max="18" width="12.85546875" bestFit="1" customWidth="1"/>
  </cols>
  <sheetData>
    <row r="1" spans="1:18">
      <c r="A1" t="s">
        <v>82</v>
      </c>
      <c r="K1" s="330" t="s">
        <v>330</v>
      </c>
    </row>
    <row r="2" spans="1:18">
      <c r="B2" s="128" t="s">
        <v>340</v>
      </c>
      <c r="E2"/>
      <c r="K2" s="128" t="s">
        <v>340</v>
      </c>
      <c r="R2" s="326"/>
    </row>
    <row r="3" spans="1:18">
      <c r="A3" t="s">
        <v>82</v>
      </c>
      <c r="E3"/>
      <c r="R3" s="326"/>
    </row>
    <row r="4" spans="1:18" ht="18.75">
      <c r="B4" s="374" t="s">
        <v>328</v>
      </c>
      <c r="C4" s="374"/>
      <c r="D4" s="374"/>
      <c r="E4" s="374"/>
      <c r="F4" s="374" t="s">
        <v>341</v>
      </c>
      <c r="G4" s="374"/>
      <c r="H4" s="374"/>
      <c r="I4" s="374"/>
      <c r="K4" s="374" t="s">
        <v>328</v>
      </c>
      <c r="L4" s="374"/>
      <c r="M4" s="374"/>
      <c r="N4" s="374"/>
      <c r="O4" s="374" t="s">
        <v>341</v>
      </c>
      <c r="P4" s="374"/>
      <c r="Q4" s="374"/>
      <c r="R4" s="374"/>
    </row>
    <row r="5" spans="1:18" ht="17.25">
      <c r="A5" t="s">
        <v>0</v>
      </c>
      <c r="B5" s="318" t="s">
        <v>325</v>
      </c>
      <c r="C5" s="318" t="s">
        <v>36</v>
      </c>
      <c r="D5" s="318" t="s">
        <v>35</v>
      </c>
      <c r="E5" s="332" t="s">
        <v>326</v>
      </c>
      <c r="F5" s="318" t="s">
        <v>325</v>
      </c>
      <c r="G5" s="318" t="s">
        <v>36</v>
      </c>
      <c r="H5" s="318" t="s">
        <v>35</v>
      </c>
      <c r="I5" s="318" t="s">
        <v>326</v>
      </c>
      <c r="K5" s="318" t="s">
        <v>325</v>
      </c>
      <c r="L5" s="318" t="s">
        <v>36</v>
      </c>
      <c r="M5" s="318" t="s">
        <v>35</v>
      </c>
      <c r="N5" s="332" t="s">
        <v>326</v>
      </c>
      <c r="O5" s="318" t="s">
        <v>325</v>
      </c>
      <c r="P5" s="318" t="s">
        <v>36</v>
      </c>
      <c r="Q5" s="318" t="s">
        <v>35</v>
      </c>
      <c r="R5" s="318" t="s">
        <v>326</v>
      </c>
    </row>
    <row r="6" spans="1:18">
      <c r="B6" s="318" t="s">
        <v>303</v>
      </c>
      <c r="C6" s="318" t="s">
        <v>323</v>
      </c>
      <c r="D6" s="318" t="s">
        <v>323</v>
      </c>
      <c r="E6" s="332" t="s">
        <v>324</v>
      </c>
      <c r="F6" s="318" t="s">
        <v>303</v>
      </c>
      <c r="G6" s="318" t="s">
        <v>323</v>
      </c>
      <c r="H6" s="318" t="s">
        <v>323</v>
      </c>
      <c r="I6" s="318" t="s">
        <v>324</v>
      </c>
      <c r="K6" s="318" t="s">
        <v>303</v>
      </c>
      <c r="L6" s="318" t="s">
        <v>323</v>
      </c>
      <c r="M6" s="318" t="s">
        <v>323</v>
      </c>
      <c r="N6" s="332" t="s">
        <v>324</v>
      </c>
      <c r="O6" s="318" t="s">
        <v>303</v>
      </c>
      <c r="P6" s="318" t="s">
        <v>323</v>
      </c>
      <c r="Q6" s="318" t="s">
        <v>323</v>
      </c>
      <c r="R6" s="318" t="s">
        <v>324</v>
      </c>
    </row>
    <row r="7" spans="1:18">
      <c r="B7" s="16">
        <v>220</v>
      </c>
      <c r="C7" s="16">
        <v>-2609</v>
      </c>
      <c r="D7" s="16">
        <v>-4438</v>
      </c>
      <c r="E7" s="306">
        <v>178.57599999999999</v>
      </c>
      <c r="F7" s="16">
        <v>610</v>
      </c>
      <c r="G7" s="16">
        <v>10861</v>
      </c>
      <c r="H7" s="16">
        <v>5789</v>
      </c>
      <c r="I7" s="306">
        <v>213.529</v>
      </c>
      <c r="K7" s="331">
        <v>0</v>
      </c>
      <c r="L7" s="331">
        <v>0</v>
      </c>
      <c r="M7" s="331">
        <v>0</v>
      </c>
      <c r="N7" s="333">
        <v>0</v>
      </c>
      <c r="O7" s="331">
        <v>600</v>
      </c>
      <c r="P7" s="331">
        <v>20402</v>
      </c>
      <c r="Q7" s="331">
        <v>15413</v>
      </c>
      <c r="R7" s="331">
        <v>212.92</v>
      </c>
    </row>
    <row r="8" spans="1:18">
      <c r="B8" s="16">
        <v>230</v>
      </c>
      <c r="C8" s="16">
        <v>-2276</v>
      </c>
      <c r="D8" s="16">
        <v>-4188</v>
      </c>
      <c r="E8" s="306">
        <v>180.054</v>
      </c>
      <c r="F8" s="16">
        <v>620</v>
      </c>
      <c r="G8" s="16">
        <v>11226</v>
      </c>
      <c r="H8" s="16">
        <v>6071</v>
      </c>
      <c r="I8" s="306">
        <v>214.12200000000001</v>
      </c>
      <c r="K8" s="16">
        <f>B7</f>
        <v>220</v>
      </c>
      <c r="L8" s="16">
        <f>C7+9904</f>
        <v>7295</v>
      </c>
      <c r="M8" s="16">
        <f>D7+7425+2479</f>
        <v>5466</v>
      </c>
      <c r="N8" s="306">
        <f t="shared" ref="N8:O11" si="0">E7</f>
        <v>178.57599999999999</v>
      </c>
      <c r="O8" s="16">
        <f t="shared" si="0"/>
        <v>610</v>
      </c>
      <c r="P8" s="16">
        <f>G7+9904</f>
        <v>20765</v>
      </c>
      <c r="Q8" s="16">
        <f>H7+7425+2479</f>
        <v>15693</v>
      </c>
      <c r="R8" s="306">
        <f>I7</f>
        <v>213.529</v>
      </c>
    </row>
    <row r="9" spans="1:18">
      <c r="B9" s="16">
        <v>240</v>
      </c>
      <c r="C9" s="16">
        <v>-1943</v>
      </c>
      <c r="D9" s="16">
        <v>-3938</v>
      </c>
      <c r="E9" s="306">
        <v>181.471</v>
      </c>
      <c r="F9" s="16">
        <v>630</v>
      </c>
      <c r="G9" s="16">
        <v>11591</v>
      </c>
      <c r="H9" s="16">
        <v>6353</v>
      </c>
      <c r="I9" s="306">
        <v>214.70699999999999</v>
      </c>
      <c r="K9" s="16">
        <f>B8</f>
        <v>230</v>
      </c>
      <c r="L9" s="16">
        <f>C8+9904</f>
        <v>7628</v>
      </c>
      <c r="M9" s="16">
        <f>D8+7425+2479</f>
        <v>5716</v>
      </c>
      <c r="N9" s="306">
        <f t="shared" si="0"/>
        <v>180.054</v>
      </c>
      <c r="O9" s="16">
        <f t="shared" si="0"/>
        <v>620</v>
      </c>
      <c r="P9" s="16">
        <f>G8+9904</f>
        <v>21130</v>
      </c>
      <c r="Q9" s="16">
        <f>H8+7425+2479</f>
        <v>15975</v>
      </c>
      <c r="R9" s="306">
        <f>I8</f>
        <v>214.12200000000001</v>
      </c>
    </row>
    <row r="10" spans="1:18">
      <c r="B10" s="16">
        <v>250</v>
      </c>
      <c r="C10" s="16">
        <v>-1610</v>
      </c>
      <c r="D10" s="16">
        <v>-3689</v>
      </c>
      <c r="E10" s="306">
        <v>182.83099999999999</v>
      </c>
      <c r="F10" s="16">
        <v>640</v>
      </c>
      <c r="G10" s="16">
        <v>11958</v>
      </c>
      <c r="H10" s="16">
        <v>6637</v>
      </c>
      <c r="I10" s="306">
        <v>215.285</v>
      </c>
      <c r="K10" s="16">
        <f>B9</f>
        <v>240</v>
      </c>
      <c r="L10" s="16">
        <f>C9+9904</f>
        <v>7961</v>
      </c>
      <c r="M10" s="16">
        <f>D9+7425+2479</f>
        <v>5966</v>
      </c>
      <c r="N10" s="306">
        <f t="shared" si="0"/>
        <v>181.471</v>
      </c>
      <c r="O10" s="16">
        <f t="shared" si="0"/>
        <v>630</v>
      </c>
      <c r="P10" s="16">
        <f>G9+9904</f>
        <v>21495</v>
      </c>
      <c r="Q10" s="16">
        <f>H9+7425+2479</f>
        <v>16257</v>
      </c>
      <c r="R10" s="306">
        <f>I9</f>
        <v>214.70699999999999</v>
      </c>
    </row>
    <row r="11" spans="1:18">
      <c r="B11" s="16"/>
      <c r="C11" s="16"/>
      <c r="D11" s="16"/>
      <c r="E11" s="306"/>
      <c r="F11" s="16"/>
      <c r="G11" s="16"/>
      <c r="H11" s="16"/>
      <c r="I11" s="306"/>
      <c r="K11" s="16">
        <f>B10</f>
        <v>250</v>
      </c>
      <c r="L11" s="16">
        <f>C10+9904</f>
        <v>8294</v>
      </c>
      <c r="M11" s="16">
        <f>D10+7425+2479</f>
        <v>6215</v>
      </c>
      <c r="N11" s="306">
        <f t="shared" si="0"/>
        <v>182.83099999999999</v>
      </c>
      <c r="O11" s="16">
        <f t="shared" si="0"/>
        <v>640</v>
      </c>
      <c r="P11" s="16">
        <f>G10+9904</f>
        <v>21862</v>
      </c>
      <c r="Q11" s="16">
        <f>H10+7425+2479</f>
        <v>16541</v>
      </c>
      <c r="R11" s="306">
        <f>I10</f>
        <v>215.285</v>
      </c>
    </row>
    <row r="12" spans="1:18">
      <c r="B12" s="16">
        <v>260</v>
      </c>
      <c r="C12" s="16">
        <v>-1277</v>
      </c>
      <c r="D12" s="16">
        <v>-3439</v>
      </c>
      <c r="E12" s="306">
        <v>184.13900000000001</v>
      </c>
      <c r="F12" s="16">
        <v>650</v>
      </c>
      <c r="G12" s="16">
        <v>12326</v>
      </c>
      <c r="H12" s="16">
        <v>6922</v>
      </c>
      <c r="I12" s="306">
        <v>215.85599999999999</v>
      </c>
      <c r="K12" s="16"/>
      <c r="L12" s="16"/>
      <c r="M12" s="16"/>
      <c r="N12" s="306"/>
      <c r="O12" s="16"/>
      <c r="P12" s="16"/>
      <c r="Q12" s="16"/>
      <c r="R12" s="306"/>
    </row>
    <row r="13" spans="1:18">
      <c r="B13" s="16">
        <v>270</v>
      </c>
      <c r="C13" s="16">
        <v>-943</v>
      </c>
      <c r="D13" s="16">
        <v>-3188</v>
      </c>
      <c r="E13" s="306">
        <v>185.399</v>
      </c>
      <c r="F13" s="16">
        <v>660</v>
      </c>
      <c r="G13" s="16">
        <v>12696</v>
      </c>
      <c r="H13" s="16">
        <v>7209</v>
      </c>
      <c r="I13" s="306">
        <v>216.41900000000001</v>
      </c>
      <c r="K13" s="16">
        <f>B12</f>
        <v>260</v>
      </c>
      <c r="L13" s="16">
        <f>C12+9904</f>
        <v>8627</v>
      </c>
      <c r="M13" s="16">
        <f>D12+7425+2479</f>
        <v>6465</v>
      </c>
      <c r="N13" s="306">
        <f t="shared" ref="N13:O17" si="1">E12</f>
        <v>184.13900000000001</v>
      </c>
      <c r="O13" s="16">
        <f t="shared" si="1"/>
        <v>650</v>
      </c>
      <c r="P13" s="16">
        <f>G12+9904</f>
        <v>22230</v>
      </c>
      <c r="Q13" s="16">
        <f>H12+7425+2479</f>
        <v>16826</v>
      </c>
      <c r="R13" s="306">
        <f>I12</f>
        <v>215.85599999999999</v>
      </c>
    </row>
    <row r="14" spans="1:18">
      <c r="B14" s="16">
        <v>280</v>
      </c>
      <c r="C14" s="16">
        <v>-608</v>
      </c>
      <c r="D14" s="16">
        <v>-2936</v>
      </c>
      <c r="E14" s="306">
        <v>186.61600000000001</v>
      </c>
      <c r="F14" s="16">
        <v>670</v>
      </c>
      <c r="G14" s="16">
        <v>13066</v>
      </c>
      <c r="H14" s="16">
        <v>7496</v>
      </c>
      <c r="I14" s="306">
        <v>216.976</v>
      </c>
      <c r="K14" s="16">
        <f>B13</f>
        <v>270</v>
      </c>
      <c r="L14" s="16">
        <f>C13+9904</f>
        <v>8961</v>
      </c>
      <c r="M14" s="16">
        <f>D13+7425+2479</f>
        <v>6716</v>
      </c>
      <c r="N14" s="306">
        <f t="shared" si="1"/>
        <v>185.399</v>
      </c>
      <c r="O14" s="16">
        <f t="shared" si="1"/>
        <v>660</v>
      </c>
      <c r="P14" s="16">
        <f>G13+9904</f>
        <v>22600</v>
      </c>
      <c r="Q14" s="16">
        <f>H13+7425+2479</f>
        <v>17113</v>
      </c>
      <c r="R14" s="306">
        <f>I13</f>
        <v>216.41900000000001</v>
      </c>
    </row>
    <row r="15" spans="1:18">
      <c r="B15" s="16">
        <v>290</v>
      </c>
      <c r="C15" s="16">
        <v>-273</v>
      </c>
      <c r="D15" s="16">
        <v>-2684</v>
      </c>
      <c r="E15" s="306">
        <v>187.791</v>
      </c>
      <c r="F15" s="16">
        <v>680</v>
      </c>
      <c r="G15" s="16">
        <v>13438</v>
      </c>
      <c r="H15" s="16">
        <v>7784</v>
      </c>
      <c r="I15" s="306">
        <v>217.52699999999999</v>
      </c>
      <c r="K15" s="16">
        <f>B14</f>
        <v>280</v>
      </c>
      <c r="L15" s="16">
        <f>C14+9904</f>
        <v>9296</v>
      </c>
      <c r="M15" s="16">
        <f>D14+7425+2479</f>
        <v>6968</v>
      </c>
      <c r="N15" s="306">
        <f t="shared" si="1"/>
        <v>186.61600000000001</v>
      </c>
      <c r="O15" s="16">
        <f t="shared" si="1"/>
        <v>670</v>
      </c>
      <c r="P15" s="16">
        <f>G14+9904</f>
        <v>22970</v>
      </c>
      <c r="Q15" s="16">
        <f>H14+7425+2479</f>
        <v>17400</v>
      </c>
      <c r="R15" s="306">
        <f>I14</f>
        <v>216.976</v>
      </c>
    </row>
    <row r="16" spans="1:18">
      <c r="B16" s="16">
        <v>298</v>
      </c>
      <c r="C16" s="16">
        <v>0</v>
      </c>
      <c r="D16" s="16">
        <v>-2478</v>
      </c>
      <c r="E16" s="306">
        <v>188.72</v>
      </c>
      <c r="F16" s="16">
        <v>690</v>
      </c>
      <c r="G16" s="16">
        <v>13810</v>
      </c>
      <c r="H16" s="16">
        <v>8073</v>
      </c>
      <c r="I16" s="306">
        <v>218.071</v>
      </c>
      <c r="K16" s="16">
        <f>B15</f>
        <v>290</v>
      </c>
      <c r="L16" s="16">
        <f>C15+9904</f>
        <v>9631</v>
      </c>
      <c r="M16" s="16">
        <f>D15+7425+2479</f>
        <v>7220</v>
      </c>
      <c r="N16" s="306">
        <f t="shared" si="1"/>
        <v>187.791</v>
      </c>
      <c r="O16" s="16">
        <f t="shared" si="1"/>
        <v>680</v>
      </c>
      <c r="P16" s="16">
        <f>G15+9904</f>
        <v>23342</v>
      </c>
      <c r="Q16" s="16">
        <f>H15+7425+2479</f>
        <v>17688</v>
      </c>
      <c r="R16" s="306">
        <f>I15</f>
        <v>217.52699999999999</v>
      </c>
    </row>
    <row r="17" spans="2:18">
      <c r="B17" s="16"/>
      <c r="C17" s="16"/>
      <c r="D17" s="16"/>
      <c r="E17" s="306"/>
      <c r="F17" s="16"/>
      <c r="G17" s="16"/>
      <c r="H17" s="16"/>
      <c r="I17" s="306"/>
      <c r="K17" s="16">
        <f>B16</f>
        <v>298</v>
      </c>
      <c r="L17" s="16">
        <f>C16+9904</f>
        <v>9904</v>
      </c>
      <c r="M17" s="16">
        <f>D16+7425+2479</f>
        <v>7426</v>
      </c>
      <c r="N17" s="306">
        <f t="shared" si="1"/>
        <v>188.72</v>
      </c>
      <c r="O17" s="16">
        <f t="shared" si="1"/>
        <v>690</v>
      </c>
      <c r="P17" s="16">
        <f>G16+9904</f>
        <v>23714</v>
      </c>
      <c r="Q17" s="16">
        <f>H16+7425+2479</f>
        <v>17977</v>
      </c>
      <c r="R17" s="306">
        <f>I16</f>
        <v>218.071</v>
      </c>
    </row>
    <row r="18" spans="2:18">
      <c r="B18" s="16">
        <v>300</v>
      </c>
      <c r="C18" s="16">
        <v>62</v>
      </c>
      <c r="D18" s="16">
        <v>-2432</v>
      </c>
      <c r="E18" s="306">
        <v>188.928</v>
      </c>
      <c r="F18" s="16">
        <v>700</v>
      </c>
      <c r="G18" s="16">
        <v>14184</v>
      </c>
      <c r="H18" s="16">
        <v>8364</v>
      </c>
      <c r="I18" s="306">
        <v>218.61</v>
      </c>
      <c r="K18" s="16"/>
      <c r="L18" s="16"/>
      <c r="M18" s="16"/>
      <c r="N18" s="306"/>
      <c r="O18" s="16"/>
      <c r="P18" s="16"/>
      <c r="Q18" s="16"/>
      <c r="R18" s="306"/>
    </row>
    <row r="19" spans="2:18">
      <c r="B19" s="16">
        <v>310</v>
      </c>
      <c r="C19" s="16">
        <v>398</v>
      </c>
      <c r="D19" s="16">
        <v>-2179</v>
      </c>
      <c r="E19" s="306">
        <v>190.03</v>
      </c>
      <c r="F19" s="16">
        <v>710</v>
      </c>
      <c r="G19" s="16">
        <v>14560</v>
      </c>
      <c r="H19" s="16">
        <v>8657</v>
      </c>
      <c r="I19" s="306">
        <v>219.142</v>
      </c>
      <c r="K19" s="16">
        <f>B18</f>
        <v>300</v>
      </c>
      <c r="L19" s="16">
        <f>C18+9904</f>
        <v>9966</v>
      </c>
      <c r="M19" s="16">
        <f>D18+7425+2479</f>
        <v>7472</v>
      </c>
      <c r="N19" s="306">
        <f t="shared" ref="N19:O23" si="2">E18</f>
        <v>188.928</v>
      </c>
      <c r="O19" s="16">
        <f t="shared" si="2"/>
        <v>700</v>
      </c>
      <c r="P19" s="16">
        <f>G18+9904</f>
        <v>24088</v>
      </c>
      <c r="Q19" s="16">
        <f>H18+7425+2479</f>
        <v>18268</v>
      </c>
      <c r="R19" s="306">
        <f>I18</f>
        <v>218.61</v>
      </c>
    </row>
    <row r="20" spans="2:18">
      <c r="B20" s="16">
        <v>320</v>
      </c>
      <c r="C20" s="16">
        <v>735</v>
      </c>
      <c r="D20" s="16">
        <v>-1925</v>
      </c>
      <c r="E20" s="306">
        <v>191.09800000000001</v>
      </c>
      <c r="F20" s="16">
        <v>720</v>
      </c>
      <c r="G20" s="16">
        <v>14936</v>
      </c>
      <c r="H20" s="16">
        <v>8950</v>
      </c>
      <c r="I20" s="306">
        <v>219.66800000000001</v>
      </c>
      <c r="K20" s="16">
        <f>B19</f>
        <v>310</v>
      </c>
      <c r="L20" s="16">
        <f>C19+9904</f>
        <v>10302</v>
      </c>
      <c r="M20" s="16">
        <f>D19+7425+2479</f>
        <v>7725</v>
      </c>
      <c r="N20" s="306">
        <f t="shared" si="2"/>
        <v>190.03</v>
      </c>
      <c r="O20" s="16">
        <f t="shared" si="2"/>
        <v>710</v>
      </c>
      <c r="P20" s="16">
        <f>G19+9904</f>
        <v>24464</v>
      </c>
      <c r="Q20" s="16">
        <f>H19+7425+2479</f>
        <v>18561</v>
      </c>
      <c r="R20" s="306">
        <f>I19</f>
        <v>219.142</v>
      </c>
    </row>
    <row r="21" spans="2:18">
      <c r="B21" s="16">
        <v>330</v>
      </c>
      <c r="C21" s="16">
        <v>1072</v>
      </c>
      <c r="D21" s="16">
        <v>-1672</v>
      </c>
      <c r="E21" s="306">
        <v>192.136</v>
      </c>
      <c r="F21" s="16">
        <v>730</v>
      </c>
      <c r="G21" s="16">
        <v>15314</v>
      </c>
      <c r="H21" s="16">
        <v>9245</v>
      </c>
      <c r="I21" s="306">
        <v>220.18899999999999</v>
      </c>
      <c r="K21" s="16">
        <f>B20</f>
        <v>320</v>
      </c>
      <c r="L21" s="16">
        <f>C20+9904</f>
        <v>10639</v>
      </c>
      <c r="M21" s="16">
        <f>D20+7425+2479</f>
        <v>7979</v>
      </c>
      <c r="N21" s="306">
        <f t="shared" si="2"/>
        <v>191.09800000000001</v>
      </c>
      <c r="O21" s="16">
        <f t="shared" si="2"/>
        <v>720</v>
      </c>
      <c r="P21" s="16">
        <f>G20+9904</f>
        <v>24840</v>
      </c>
      <c r="Q21" s="16">
        <f>H20+7425+2479</f>
        <v>18854</v>
      </c>
      <c r="R21" s="306">
        <f>I20</f>
        <v>219.66800000000001</v>
      </c>
    </row>
    <row r="22" spans="2:18">
      <c r="B22" s="16">
        <v>340</v>
      </c>
      <c r="C22" s="16">
        <v>1410</v>
      </c>
      <c r="D22" s="16">
        <v>-1417</v>
      </c>
      <c r="E22" s="306">
        <v>193.14400000000001</v>
      </c>
      <c r="F22" s="16">
        <v>740</v>
      </c>
      <c r="G22" s="16">
        <v>15693</v>
      </c>
      <c r="H22" s="16">
        <v>9541</v>
      </c>
      <c r="I22" s="306">
        <v>220.70699999999999</v>
      </c>
      <c r="K22" s="16">
        <f>B21</f>
        <v>330</v>
      </c>
      <c r="L22" s="16">
        <f>C21+9904</f>
        <v>10976</v>
      </c>
      <c r="M22" s="16">
        <f>D21+7425+2479</f>
        <v>8232</v>
      </c>
      <c r="N22" s="306">
        <f t="shared" si="2"/>
        <v>192.136</v>
      </c>
      <c r="O22" s="16">
        <f t="shared" si="2"/>
        <v>730</v>
      </c>
      <c r="P22" s="16">
        <f>G21+9904</f>
        <v>25218</v>
      </c>
      <c r="Q22" s="16">
        <f>H21+7425+2479</f>
        <v>19149</v>
      </c>
      <c r="R22" s="306">
        <f>I21</f>
        <v>220.18899999999999</v>
      </c>
    </row>
    <row r="23" spans="2:18">
      <c r="B23" s="16"/>
      <c r="C23" s="16"/>
      <c r="D23" s="16"/>
      <c r="E23" s="306"/>
      <c r="F23" s="16"/>
      <c r="G23" s="16"/>
      <c r="H23" s="16"/>
      <c r="I23" s="306"/>
      <c r="K23" s="16">
        <f>B22</f>
        <v>340</v>
      </c>
      <c r="L23" s="16">
        <f>C22+9904</f>
        <v>11314</v>
      </c>
      <c r="M23" s="16">
        <f>D22+7425+2479</f>
        <v>8487</v>
      </c>
      <c r="N23" s="306">
        <f t="shared" si="2"/>
        <v>193.14400000000001</v>
      </c>
      <c r="O23" s="16">
        <f t="shared" si="2"/>
        <v>740</v>
      </c>
      <c r="P23" s="16">
        <f>G22+9904</f>
        <v>25597</v>
      </c>
      <c r="Q23" s="16">
        <f>H22+7425+2479</f>
        <v>19445</v>
      </c>
      <c r="R23" s="306">
        <f>I22</f>
        <v>220.70699999999999</v>
      </c>
    </row>
    <row r="24" spans="2:18">
      <c r="B24" s="16">
        <v>350</v>
      </c>
      <c r="C24" s="16">
        <v>1748</v>
      </c>
      <c r="D24" s="16">
        <v>-1162</v>
      </c>
      <c r="E24" s="306">
        <v>194.125</v>
      </c>
      <c r="F24" s="16">
        <v>750</v>
      </c>
      <c r="G24" s="16">
        <v>16073</v>
      </c>
      <c r="H24" s="16">
        <v>9838</v>
      </c>
      <c r="I24" s="306">
        <v>221.215</v>
      </c>
      <c r="K24" s="16"/>
      <c r="L24" s="16"/>
      <c r="M24" s="16"/>
      <c r="N24" s="306"/>
      <c r="O24" s="16"/>
      <c r="P24" s="16"/>
      <c r="Q24" s="16"/>
      <c r="R24" s="306"/>
    </row>
    <row r="25" spans="2:18">
      <c r="B25" s="16">
        <v>360</v>
      </c>
      <c r="C25" s="16">
        <v>2088</v>
      </c>
      <c r="D25" s="16">
        <v>-905</v>
      </c>
      <c r="E25" s="306">
        <v>195.08099999999999</v>
      </c>
      <c r="F25" s="16">
        <v>760</v>
      </c>
      <c r="G25" s="16">
        <v>16454</v>
      </c>
      <c r="H25" s="16">
        <v>10135</v>
      </c>
      <c r="I25" s="306">
        <v>221.72</v>
      </c>
      <c r="K25" s="16">
        <f>B24</f>
        <v>350</v>
      </c>
      <c r="L25" s="16">
        <f>C24+9904</f>
        <v>11652</v>
      </c>
      <c r="M25" s="16">
        <f>D24+7425+2479</f>
        <v>8742</v>
      </c>
      <c r="N25" s="306">
        <f t="shared" ref="N25:O29" si="3">E24</f>
        <v>194.125</v>
      </c>
      <c r="O25" s="16">
        <f t="shared" si="3"/>
        <v>750</v>
      </c>
      <c r="P25" s="16">
        <f>G24+9904</f>
        <v>25977</v>
      </c>
      <c r="Q25" s="16">
        <f>H24+7425+2479</f>
        <v>19742</v>
      </c>
      <c r="R25" s="306">
        <f>I24</f>
        <v>221.215</v>
      </c>
    </row>
    <row r="26" spans="2:18">
      <c r="B26" s="16">
        <v>370</v>
      </c>
      <c r="C26" s="16">
        <v>2427</v>
      </c>
      <c r="D26" s="16">
        <v>-649</v>
      </c>
      <c r="E26" s="306">
        <v>196.012</v>
      </c>
      <c r="F26" s="16">
        <v>770</v>
      </c>
      <c r="G26" s="16">
        <v>16837</v>
      </c>
      <c r="H26" s="16">
        <v>10435</v>
      </c>
      <c r="I26" s="306">
        <v>222.221</v>
      </c>
      <c r="K26" s="16">
        <f>B25</f>
        <v>360</v>
      </c>
      <c r="L26" s="16">
        <f>C25+9904</f>
        <v>11992</v>
      </c>
      <c r="M26" s="16">
        <f>D25+7425+2479</f>
        <v>8999</v>
      </c>
      <c r="N26" s="306">
        <f t="shared" si="3"/>
        <v>195.08099999999999</v>
      </c>
      <c r="O26" s="16">
        <f t="shared" si="3"/>
        <v>760</v>
      </c>
      <c r="P26" s="16">
        <f>G25+9904</f>
        <v>26358</v>
      </c>
      <c r="Q26" s="16">
        <f>H25+7425+2479</f>
        <v>20039</v>
      </c>
      <c r="R26" s="306">
        <f>I25</f>
        <v>221.72</v>
      </c>
    </row>
    <row r="27" spans="2:18">
      <c r="B27" s="16">
        <v>380</v>
      </c>
      <c r="C27" s="16">
        <v>2768</v>
      </c>
      <c r="D27" s="16">
        <v>-391</v>
      </c>
      <c r="E27" s="306">
        <v>196.92</v>
      </c>
      <c r="F27" s="16">
        <v>780</v>
      </c>
      <c r="G27" s="16">
        <v>17221</v>
      </c>
      <c r="H27" s="16">
        <v>10736</v>
      </c>
      <c r="I27" s="306">
        <v>222.71700000000001</v>
      </c>
      <c r="K27" s="16">
        <f>B26</f>
        <v>370</v>
      </c>
      <c r="L27" s="16">
        <f>C26+9904</f>
        <v>12331</v>
      </c>
      <c r="M27" s="16">
        <f>D26+7425+2479</f>
        <v>9255</v>
      </c>
      <c r="N27" s="306">
        <f t="shared" si="3"/>
        <v>196.012</v>
      </c>
      <c r="O27" s="16">
        <f t="shared" si="3"/>
        <v>770</v>
      </c>
      <c r="P27" s="16">
        <f>G26+9904</f>
        <v>26741</v>
      </c>
      <c r="Q27" s="16">
        <f>H26+7425+2479</f>
        <v>20339</v>
      </c>
      <c r="R27" s="306">
        <f>I26</f>
        <v>222.221</v>
      </c>
    </row>
    <row r="28" spans="2:18">
      <c r="B28" s="16">
        <v>390</v>
      </c>
      <c r="C28" s="16">
        <v>3110</v>
      </c>
      <c r="D28" s="16">
        <v>-132</v>
      </c>
      <c r="E28" s="306">
        <v>197.80699999999999</v>
      </c>
      <c r="F28" s="16">
        <v>790</v>
      </c>
      <c r="G28" s="16">
        <v>17606</v>
      </c>
      <c r="H28" s="16">
        <v>11038</v>
      </c>
      <c r="I28" s="306">
        <v>223.20699999999999</v>
      </c>
      <c r="K28" s="16">
        <f>B27</f>
        <v>380</v>
      </c>
      <c r="L28" s="16">
        <f>C27+9904</f>
        <v>12672</v>
      </c>
      <c r="M28" s="16">
        <f>D27+7425+2479</f>
        <v>9513</v>
      </c>
      <c r="N28" s="306">
        <f t="shared" si="3"/>
        <v>196.92</v>
      </c>
      <c r="O28" s="16">
        <f t="shared" si="3"/>
        <v>780</v>
      </c>
      <c r="P28" s="16">
        <f>G27+9904</f>
        <v>27125</v>
      </c>
      <c r="Q28" s="16">
        <f>H27+7425+2479</f>
        <v>20640</v>
      </c>
      <c r="R28" s="306">
        <f>I27</f>
        <v>222.71700000000001</v>
      </c>
    </row>
    <row r="29" spans="2:18">
      <c r="B29" s="16"/>
      <c r="C29" s="16"/>
      <c r="D29" s="16"/>
      <c r="E29" s="306"/>
      <c r="F29" s="16"/>
      <c r="G29" s="16"/>
      <c r="H29" s="16"/>
      <c r="I29" s="306"/>
      <c r="K29" s="16">
        <f>B28</f>
        <v>390</v>
      </c>
      <c r="L29" s="16">
        <f>C28+9904</f>
        <v>13014</v>
      </c>
      <c r="M29" s="16">
        <f>D28+7425+2479</f>
        <v>9772</v>
      </c>
      <c r="N29" s="306">
        <f t="shared" si="3"/>
        <v>197.80699999999999</v>
      </c>
      <c r="O29" s="16">
        <f t="shared" si="3"/>
        <v>790</v>
      </c>
      <c r="P29" s="16">
        <f>G28+9904</f>
        <v>27510</v>
      </c>
      <c r="Q29" s="16">
        <f>H28+7425+2479</f>
        <v>20942</v>
      </c>
      <c r="R29" s="306">
        <f>I28</f>
        <v>223.20699999999999</v>
      </c>
    </row>
    <row r="30" spans="2:18">
      <c r="B30" s="16">
        <v>400</v>
      </c>
      <c r="C30" s="16">
        <v>3452</v>
      </c>
      <c r="D30" s="16">
        <v>126</v>
      </c>
      <c r="E30" s="306">
        <v>198.673</v>
      </c>
      <c r="F30" s="16">
        <v>800</v>
      </c>
      <c r="G30" s="16">
        <v>17992</v>
      </c>
      <c r="H30" s="16">
        <v>11341</v>
      </c>
      <c r="I30" s="306">
        <v>223.69300000000001</v>
      </c>
      <c r="K30" s="16"/>
      <c r="L30" s="16"/>
      <c r="M30" s="16"/>
      <c r="N30" s="306"/>
      <c r="O30" s="16"/>
      <c r="P30" s="16"/>
      <c r="Q30" s="16"/>
      <c r="R30" s="306"/>
    </row>
    <row r="31" spans="2:18">
      <c r="B31" s="16">
        <v>410</v>
      </c>
      <c r="C31" s="16">
        <v>3795</v>
      </c>
      <c r="D31" s="16">
        <v>386</v>
      </c>
      <c r="E31" s="306">
        <v>199.52099999999999</v>
      </c>
      <c r="F31" s="16">
        <v>810</v>
      </c>
      <c r="G31" s="16">
        <v>18380</v>
      </c>
      <c r="H31" s="16">
        <v>11646</v>
      </c>
      <c r="I31" s="306">
        <v>224.17400000000001</v>
      </c>
      <c r="K31" s="16">
        <f>B30</f>
        <v>400</v>
      </c>
      <c r="L31" s="16">
        <f>C30+9904</f>
        <v>13356</v>
      </c>
      <c r="M31" s="16">
        <f>D30+7425+2479</f>
        <v>10030</v>
      </c>
      <c r="N31" s="306">
        <f t="shared" ref="N31:O35" si="4">E30</f>
        <v>198.673</v>
      </c>
      <c r="O31" s="16">
        <f t="shared" si="4"/>
        <v>800</v>
      </c>
      <c r="P31" s="16">
        <f>G30+9904</f>
        <v>27896</v>
      </c>
      <c r="Q31" s="16">
        <f>H30+7425+2479</f>
        <v>21245</v>
      </c>
      <c r="R31" s="306">
        <f>I30</f>
        <v>223.69300000000001</v>
      </c>
    </row>
    <row r="32" spans="2:18">
      <c r="B32" s="16">
        <v>420</v>
      </c>
      <c r="C32" s="16">
        <v>4139</v>
      </c>
      <c r="D32" s="16">
        <v>647</v>
      </c>
      <c r="E32" s="306">
        <v>200.35</v>
      </c>
      <c r="F32" s="16">
        <v>820</v>
      </c>
      <c r="G32" s="16">
        <v>18768</v>
      </c>
      <c r="H32" s="16">
        <v>11951</v>
      </c>
      <c r="I32" s="306">
        <v>224.65100000000001</v>
      </c>
      <c r="K32" s="16">
        <f>B31</f>
        <v>410</v>
      </c>
      <c r="L32" s="16">
        <f>C31+9904</f>
        <v>13699</v>
      </c>
      <c r="M32" s="16">
        <f>D31+7425+2479</f>
        <v>10290</v>
      </c>
      <c r="N32" s="306">
        <f t="shared" si="4"/>
        <v>199.52099999999999</v>
      </c>
      <c r="O32" s="16">
        <f t="shared" si="4"/>
        <v>810</v>
      </c>
      <c r="P32" s="16">
        <f>G31+9904</f>
        <v>28284</v>
      </c>
      <c r="Q32" s="16">
        <f>H31+7425+2479</f>
        <v>21550</v>
      </c>
      <c r="R32" s="306">
        <f>I31</f>
        <v>224.17400000000001</v>
      </c>
    </row>
    <row r="33" spans="2:18">
      <c r="B33" s="16">
        <v>430</v>
      </c>
      <c r="C33" s="16">
        <v>4484</v>
      </c>
      <c r="D33" s="16">
        <v>909</v>
      </c>
      <c r="E33" s="306">
        <v>201.16</v>
      </c>
      <c r="F33" s="16">
        <v>830</v>
      </c>
      <c r="G33" s="16">
        <v>19158</v>
      </c>
      <c r="H33" s="16">
        <v>12257</v>
      </c>
      <c r="I33" s="306">
        <v>225.12299999999999</v>
      </c>
      <c r="K33" s="16">
        <f>B32</f>
        <v>420</v>
      </c>
      <c r="L33" s="16">
        <f>C32+9904</f>
        <v>14043</v>
      </c>
      <c r="M33" s="16">
        <f>D32+7425+2479</f>
        <v>10551</v>
      </c>
      <c r="N33" s="306">
        <f t="shared" si="4"/>
        <v>200.35</v>
      </c>
      <c r="O33" s="16">
        <f t="shared" si="4"/>
        <v>820</v>
      </c>
      <c r="P33" s="16">
        <f>G32+9904</f>
        <v>28672</v>
      </c>
      <c r="Q33" s="16">
        <f>H32+7425+2479</f>
        <v>21855</v>
      </c>
      <c r="R33" s="306">
        <f>I32</f>
        <v>224.65100000000001</v>
      </c>
    </row>
    <row r="34" spans="2:18">
      <c r="B34" s="16">
        <v>440</v>
      </c>
      <c r="C34" s="16">
        <v>4830</v>
      </c>
      <c r="D34" s="16">
        <v>1172</v>
      </c>
      <c r="E34" s="306">
        <v>201.95500000000001</v>
      </c>
      <c r="F34" s="16">
        <v>840</v>
      </c>
      <c r="G34" s="16">
        <v>19550</v>
      </c>
      <c r="H34" s="16">
        <v>12566</v>
      </c>
      <c r="I34" s="306">
        <v>225.59200000000001</v>
      </c>
      <c r="K34" s="16">
        <f>B33</f>
        <v>430</v>
      </c>
      <c r="L34" s="16">
        <f>C33+9904</f>
        <v>14388</v>
      </c>
      <c r="M34" s="16">
        <f>D33+7425+2479</f>
        <v>10813</v>
      </c>
      <c r="N34" s="306">
        <f t="shared" si="4"/>
        <v>201.16</v>
      </c>
      <c r="O34" s="16">
        <f t="shared" si="4"/>
        <v>830</v>
      </c>
      <c r="P34" s="16">
        <f>G33+9904</f>
        <v>29062</v>
      </c>
      <c r="Q34" s="16">
        <f>H33+7425+2479</f>
        <v>22161</v>
      </c>
      <c r="R34" s="306">
        <f>I33</f>
        <v>225.12299999999999</v>
      </c>
    </row>
    <row r="35" spans="2:18">
      <c r="B35" s="16" t="s">
        <v>0</v>
      </c>
      <c r="C35" s="16" t="s">
        <v>0</v>
      </c>
      <c r="D35" s="16"/>
      <c r="E35" s="306"/>
      <c r="F35" s="16"/>
      <c r="G35" s="16"/>
      <c r="H35" s="16"/>
      <c r="I35" s="306"/>
      <c r="K35" s="16">
        <f>B34</f>
        <v>440</v>
      </c>
      <c r="L35" s="16">
        <f>C34+9904</f>
        <v>14734</v>
      </c>
      <c r="M35" s="16">
        <f>D34+7425+2479</f>
        <v>11076</v>
      </c>
      <c r="N35" s="306">
        <f t="shared" si="4"/>
        <v>201.95500000000001</v>
      </c>
      <c r="O35" s="16">
        <f t="shared" si="4"/>
        <v>840</v>
      </c>
      <c r="P35" s="16">
        <f>G34+9904</f>
        <v>29454</v>
      </c>
      <c r="Q35" s="16">
        <f>H34+7425+2479</f>
        <v>22470</v>
      </c>
      <c r="R35" s="306">
        <f>I34</f>
        <v>225.59200000000001</v>
      </c>
    </row>
    <row r="36" spans="2:18">
      <c r="B36" s="16">
        <v>450</v>
      </c>
      <c r="C36" s="16">
        <v>5176</v>
      </c>
      <c r="D36" s="16">
        <v>1435</v>
      </c>
      <c r="E36" s="306">
        <v>202.73400000000001</v>
      </c>
      <c r="F36" s="16">
        <v>850</v>
      </c>
      <c r="G36" s="16">
        <v>19942</v>
      </c>
      <c r="H36" s="16">
        <v>12875</v>
      </c>
      <c r="I36" s="306">
        <v>226.05699999999999</v>
      </c>
      <c r="K36" s="16"/>
      <c r="L36" s="16"/>
      <c r="M36" s="16"/>
      <c r="N36" s="306"/>
      <c r="O36" s="16"/>
      <c r="P36" s="16"/>
      <c r="Q36" s="16"/>
      <c r="R36" s="306"/>
    </row>
    <row r="37" spans="2:18">
      <c r="B37" s="16">
        <v>460</v>
      </c>
      <c r="C37" s="16">
        <v>5524</v>
      </c>
      <c r="D37" s="16">
        <v>1700</v>
      </c>
      <c r="E37" s="306">
        <v>203.49700000000001</v>
      </c>
      <c r="F37" s="16">
        <v>860</v>
      </c>
      <c r="G37" s="16">
        <v>20336</v>
      </c>
      <c r="H37" s="16">
        <v>13186</v>
      </c>
      <c r="I37" s="306">
        <v>226.517</v>
      </c>
      <c r="K37" s="16">
        <f>B36</f>
        <v>450</v>
      </c>
      <c r="L37" s="16">
        <f>C36+9904</f>
        <v>15080</v>
      </c>
      <c r="M37" s="16">
        <f>D36+7425+2479</f>
        <v>11339</v>
      </c>
      <c r="N37" s="306">
        <f t="shared" ref="N37:O41" si="5">E36</f>
        <v>202.73400000000001</v>
      </c>
      <c r="O37" s="16">
        <f t="shared" si="5"/>
        <v>850</v>
      </c>
      <c r="P37" s="16">
        <f>G36+9904</f>
        <v>29846</v>
      </c>
      <c r="Q37" s="16">
        <f>H36+7425+2479</f>
        <v>22779</v>
      </c>
      <c r="R37" s="306">
        <f>I36</f>
        <v>226.05699999999999</v>
      </c>
    </row>
    <row r="38" spans="2:18">
      <c r="B38" s="16">
        <v>470</v>
      </c>
      <c r="C38" s="16">
        <v>5873</v>
      </c>
      <c r="D38" s="16">
        <v>1965</v>
      </c>
      <c r="E38" s="306">
        <v>204.24700000000001</v>
      </c>
      <c r="F38" s="16">
        <v>870</v>
      </c>
      <c r="G38" s="16">
        <v>20731</v>
      </c>
      <c r="H38" s="16">
        <v>13498</v>
      </c>
      <c r="I38" s="306">
        <v>226.97300000000001</v>
      </c>
      <c r="K38" s="16">
        <f>B37</f>
        <v>460</v>
      </c>
      <c r="L38" s="16">
        <f>C37+9904</f>
        <v>15428</v>
      </c>
      <c r="M38" s="16">
        <f>D37+7425+2479</f>
        <v>11604</v>
      </c>
      <c r="N38" s="306">
        <f t="shared" si="5"/>
        <v>203.49700000000001</v>
      </c>
      <c r="O38" s="16">
        <f t="shared" si="5"/>
        <v>860</v>
      </c>
      <c r="P38" s="16">
        <f>G37+9904</f>
        <v>30240</v>
      </c>
      <c r="Q38" s="16">
        <f>H37+7425+2479</f>
        <v>23090</v>
      </c>
      <c r="R38" s="306">
        <f>I37</f>
        <v>226.517</v>
      </c>
    </row>
    <row r="39" spans="2:18">
      <c r="B39" s="16">
        <v>480</v>
      </c>
      <c r="C39" s="16">
        <v>6222</v>
      </c>
      <c r="D39" s="16">
        <v>2231</v>
      </c>
      <c r="E39" s="306">
        <v>204.982</v>
      </c>
      <c r="F39" s="16">
        <v>880</v>
      </c>
      <c r="G39" s="16">
        <v>21128</v>
      </c>
      <c r="H39" s="16">
        <v>13812</v>
      </c>
      <c r="I39" s="306">
        <v>227.42599999999999</v>
      </c>
      <c r="K39" s="16">
        <f>B38</f>
        <v>470</v>
      </c>
      <c r="L39" s="16">
        <f>C38+9904</f>
        <v>15777</v>
      </c>
      <c r="M39" s="16">
        <f>D38+7425+2479</f>
        <v>11869</v>
      </c>
      <c r="N39" s="306">
        <f t="shared" si="5"/>
        <v>204.24700000000001</v>
      </c>
      <c r="O39" s="16">
        <f t="shared" si="5"/>
        <v>870</v>
      </c>
      <c r="P39" s="16">
        <f>G38+9904</f>
        <v>30635</v>
      </c>
      <c r="Q39" s="16">
        <f>H38+7425+2479</f>
        <v>23402</v>
      </c>
      <c r="R39" s="306">
        <f>I38</f>
        <v>226.97300000000001</v>
      </c>
    </row>
    <row r="40" spans="2:18">
      <c r="B40" s="16">
        <v>490</v>
      </c>
      <c r="C40" s="16">
        <v>6573</v>
      </c>
      <c r="D40" s="16">
        <v>2499</v>
      </c>
      <c r="E40" s="306">
        <v>205.70500000000001</v>
      </c>
      <c r="F40" s="16">
        <v>890</v>
      </c>
      <c r="G40" s="16">
        <v>21525</v>
      </c>
      <c r="H40" s="16">
        <v>14126</v>
      </c>
      <c r="I40" s="306">
        <v>227.875</v>
      </c>
      <c r="K40" s="16">
        <f>B39</f>
        <v>480</v>
      </c>
      <c r="L40" s="16">
        <f>C39+9904</f>
        <v>16126</v>
      </c>
      <c r="M40" s="16">
        <f>D39+7425+2479</f>
        <v>12135</v>
      </c>
      <c r="N40" s="306">
        <f t="shared" si="5"/>
        <v>204.982</v>
      </c>
      <c r="O40" s="16">
        <f t="shared" si="5"/>
        <v>880</v>
      </c>
      <c r="P40" s="16">
        <f>G39+9904</f>
        <v>31032</v>
      </c>
      <c r="Q40" s="16">
        <f>H39+7425+2479</f>
        <v>23716</v>
      </c>
      <c r="R40" s="306">
        <f>I39</f>
        <v>227.42599999999999</v>
      </c>
    </row>
    <row r="41" spans="2:18">
      <c r="B41" s="16" t="s">
        <v>0</v>
      </c>
      <c r="C41" s="16"/>
      <c r="D41" s="16"/>
      <c r="E41" s="306"/>
      <c r="F41" s="16"/>
      <c r="G41" s="16"/>
      <c r="H41" s="16"/>
      <c r="I41" s="306"/>
      <c r="K41" s="16">
        <f>B40</f>
        <v>490</v>
      </c>
      <c r="L41" s="16">
        <f>C40+9904</f>
        <v>16477</v>
      </c>
      <c r="M41" s="16">
        <f>D40+7425+2479</f>
        <v>12403</v>
      </c>
      <c r="N41" s="306">
        <f t="shared" si="5"/>
        <v>205.70500000000001</v>
      </c>
      <c r="O41" s="16">
        <f t="shared" si="5"/>
        <v>890</v>
      </c>
      <c r="P41" s="16">
        <f>G40+9904</f>
        <v>31429</v>
      </c>
      <c r="Q41" s="16">
        <f>H40+7425+2479</f>
        <v>24030</v>
      </c>
      <c r="R41" s="306">
        <f>I40</f>
        <v>227.875</v>
      </c>
    </row>
    <row r="42" spans="2:18">
      <c r="B42" s="16">
        <v>500</v>
      </c>
      <c r="C42" s="16">
        <v>6924</v>
      </c>
      <c r="D42" s="16">
        <v>2767</v>
      </c>
      <c r="E42" s="306">
        <v>206.41300000000001</v>
      </c>
      <c r="F42" s="16">
        <v>900</v>
      </c>
      <c r="G42" s="16">
        <v>21924</v>
      </c>
      <c r="H42" s="16">
        <v>14441</v>
      </c>
      <c r="I42" s="306">
        <v>228.321</v>
      </c>
      <c r="K42" s="16"/>
      <c r="L42" s="16"/>
      <c r="M42" s="16"/>
      <c r="N42" s="306"/>
      <c r="O42" s="16"/>
      <c r="P42" s="16"/>
      <c r="Q42" s="16"/>
      <c r="R42" s="306"/>
    </row>
    <row r="43" spans="2:18">
      <c r="B43" s="16">
        <v>510</v>
      </c>
      <c r="C43" s="16">
        <v>7277</v>
      </c>
      <c r="D43" s="16">
        <v>3037</v>
      </c>
      <c r="E43" s="306">
        <v>207.11199999999999</v>
      </c>
      <c r="F43" s="16">
        <v>910</v>
      </c>
      <c r="G43" s="16">
        <v>22324</v>
      </c>
      <c r="H43" s="16">
        <v>14758</v>
      </c>
      <c r="I43" s="306">
        <v>228.76300000000001</v>
      </c>
      <c r="K43" s="16">
        <f>B42</f>
        <v>500</v>
      </c>
      <c r="L43" s="16">
        <f>C42+9904</f>
        <v>16828</v>
      </c>
      <c r="M43" s="16">
        <f>D42+7425+2479</f>
        <v>12671</v>
      </c>
      <c r="N43" s="306">
        <f t="shared" ref="N43:O47" si="6">E42</f>
        <v>206.41300000000001</v>
      </c>
      <c r="O43" s="16">
        <f t="shared" si="6"/>
        <v>900</v>
      </c>
      <c r="P43" s="16">
        <f>G42+9904</f>
        <v>31828</v>
      </c>
      <c r="Q43" s="16">
        <f>H42+7425+2479</f>
        <v>24345</v>
      </c>
      <c r="R43" s="306">
        <f>I42</f>
        <v>228.321</v>
      </c>
    </row>
    <row r="44" spans="2:18">
      <c r="B44" s="16">
        <v>520</v>
      </c>
      <c r="C44" s="16">
        <v>7630</v>
      </c>
      <c r="D44" s="16">
        <v>3307</v>
      </c>
      <c r="E44" s="306">
        <v>207.79900000000001</v>
      </c>
      <c r="F44" s="16">
        <v>920</v>
      </c>
      <c r="G44" s="16">
        <v>22725</v>
      </c>
      <c r="H44" s="16">
        <v>15076</v>
      </c>
      <c r="I44" s="306">
        <v>229.202</v>
      </c>
      <c r="K44" s="16">
        <f>B43</f>
        <v>510</v>
      </c>
      <c r="L44" s="16">
        <f>C43+9904</f>
        <v>17181</v>
      </c>
      <c r="M44" s="16">
        <f>D43+7425+2479</f>
        <v>12941</v>
      </c>
      <c r="N44" s="306">
        <f t="shared" si="6"/>
        <v>207.11199999999999</v>
      </c>
      <c r="O44" s="16">
        <f t="shared" si="6"/>
        <v>910</v>
      </c>
      <c r="P44" s="16">
        <f>G43+9904</f>
        <v>32228</v>
      </c>
      <c r="Q44" s="16">
        <f>H43+7425+2479</f>
        <v>24662</v>
      </c>
      <c r="R44" s="306">
        <f>I43</f>
        <v>228.76300000000001</v>
      </c>
    </row>
    <row r="45" spans="2:18">
      <c r="B45" s="16">
        <v>530</v>
      </c>
      <c r="C45" s="16">
        <v>7985</v>
      </c>
      <c r="D45" s="16">
        <v>3579</v>
      </c>
      <c r="E45" s="306">
        <v>208.47499999999999</v>
      </c>
      <c r="F45" s="16">
        <v>930</v>
      </c>
      <c r="G45" s="16">
        <v>23128</v>
      </c>
      <c r="H45" s="16">
        <v>15396</v>
      </c>
      <c r="I45" s="306">
        <v>229.637</v>
      </c>
      <c r="K45" s="16">
        <f>B44</f>
        <v>520</v>
      </c>
      <c r="L45" s="16">
        <f>C44+9904</f>
        <v>17534</v>
      </c>
      <c r="M45" s="16">
        <f>D44+7425+2479</f>
        <v>13211</v>
      </c>
      <c r="N45" s="306">
        <f t="shared" si="6"/>
        <v>207.79900000000001</v>
      </c>
      <c r="O45" s="16">
        <f t="shared" si="6"/>
        <v>920</v>
      </c>
      <c r="P45" s="16">
        <f>G44+9904</f>
        <v>32629</v>
      </c>
      <c r="Q45" s="16">
        <f>H44+7425+2479</f>
        <v>24980</v>
      </c>
      <c r="R45" s="306">
        <f>I44</f>
        <v>229.202</v>
      </c>
    </row>
    <row r="46" spans="2:18">
      <c r="B46" s="16">
        <v>540</v>
      </c>
      <c r="C46" s="16">
        <v>8341</v>
      </c>
      <c r="D46" s="16">
        <v>3851</v>
      </c>
      <c r="E46" s="306">
        <v>209.13900000000001</v>
      </c>
      <c r="F46" s="16">
        <v>940</v>
      </c>
      <c r="G46" s="16">
        <v>23532</v>
      </c>
      <c r="H46" s="16">
        <v>15717</v>
      </c>
      <c r="I46" s="306">
        <v>230.07</v>
      </c>
      <c r="K46" s="16">
        <f>B45</f>
        <v>530</v>
      </c>
      <c r="L46" s="16">
        <f>C45+9904</f>
        <v>17889</v>
      </c>
      <c r="M46" s="16">
        <f>D45+7425+2479</f>
        <v>13483</v>
      </c>
      <c r="N46" s="306">
        <f t="shared" si="6"/>
        <v>208.47499999999999</v>
      </c>
      <c r="O46" s="16">
        <f t="shared" si="6"/>
        <v>930</v>
      </c>
      <c r="P46" s="16">
        <f>G45+9904</f>
        <v>33032</v>
      </c>
      <c r="Q46" s="16">
        <f>H45+7425+2479</f>
        <v>25300</v>
      </c>
      <c r="R46" s="306">
        <f>I45</f>
        <v>229.637</v>
      </c>
    </row>
    <row r="47" spans="2:18">
      <c r="B47" s="16" t="s">
        <v>0</v>
      </c>
      <c r="C47" s="16"/>
      <c r="D47" s="16"/>
      <c r="E47" s="306"/>
      <c r="F47" s="16"/>
      <c r="G47" s="16"/>
      <c r="H47" s="16"/>
      <c r="I47" s="306"/>
      <c r="K47" s="16">
        <f>B46</f>
        <v>540</v>
      </c>
      <c r="L47" s="16">
        <f>C46+9904</f>
        <v>18245</v>
      </c>
      <c r="M47" s="16">
        <f>D46+7425+2479</f>
        <v>13755</v>
      </c>
      <c r="N47" s="306">
        <f t="shared" si="6"/>
        <v>209.13900000000001</v>
      </c>
      <c r="O47" s="16">
        <f t="shared" si="6"/>
        <v>940</v>
      </c>
      <c r="P47" s="16">
        <f>G46+9904</f>
        <v>33436</v>
      </c>
      <c r="Q47" s="16">
        <f>H46+7425+2479</f>
        <v>25621</v>
      </c>
      <c r="R47" s="306">
        <f>I46</f>
        <v>230.07</v>
      </c>
    </row>
    <row r="48" spans="2:18">
      <c r="B48" s="16">
        <v>550</v>
      </c>
      <c r="C48" s="16">
        <v>8697</v>
      </c>
      <c r="D48" s="16">
        <v>4124</v>
      </c>
      <c r="E48" s="306">
        <v>209.79499999999999</v>
      </c>
      <c r="F48" s="16">
        <v>950</v>
      </c>
      <c r="G48" s="16">
        <v>23937</v>
      </c>
      <c r="H48" s="16">
        <v>16039</v>
      </c>
      <c r="I48" s="306">
        <v>230.499</v>
      </c>
      <c r="K48" s="16"/>
      <c r="L48" s="16"/>
      <c r="M48" s="16"/>
      <c r="N48" s="306"/>
      <c r="O48" s="16"/>
      <c r="P48" s="16"/>
      <c r="Q48" s="16"/>
      <c r="R48" s="306"/>
    </row>
    <row r="49" spans="1:18">
      <c r="B49" s="16">
        <v>560</v>
      </c>
      <c r="C49" s="16">
        <v>9055</v>
      </c>
      <c r="D49" s="16">
        <v>4399</v>
      </c>
      <c r="E49" s="306">
        <v>210.44</v>
      </c>
      <c r="F49" s="16">
        <v>960</v>
      </c>
      <c r="G49" s="16">
        <v>24343</v>
      </c>
      <c r="H49" s="16">
        <v>16362</v>
      </c>
      <c r="I49" s="306">
        <v>230.92400000000001</v>
      </c>
      <c r="K49" s="16">
        <f>B48</f>
        <v>550</v>
      </c>
      <c r="L49" s="16">
        <f>C48+9904</f>
        <v>18601</v>
      </c>
      <c r="M49" s="16">
        <f>D48+7425+2479</f>
        <v>14028</v>
      </c>
      <c r="N49" s="306">
        <f t="shared" ref="N49:O53" si="7">E48</f>
        <v>209.79499999999999</v>
      </c>
      <c r="O49" s="16">
        <f t="shared" si="7"/>
        <v>950</v>
      </c>
      <c r="P49" s="16">
        <f>G48+9904</f>
        <v>33841</v>
      </c>
      <c r="Q49" s="16">
        <f>H48+7425+2479</f>
        <v>25943</v>
      </c>
      <c r="R49" s="306">
        <f>I48</f>
        <v>230.499</v>
      </c>
    </row>
    <row r="50" spans="1:18">
      <c r="B50" s="16">
        <v>570</v>
      </c>
      <c r="C50" s="16">
        <v>9414</v>
      </c>
      <c r="D50" s="16">
        <v>4675</v>
      </c>
      <c r="E50" s="306">
        <v>211.07499999999999</v>
      </c>
      <c r="F50" s="16">
        <v>970</v>
      </c>
      <c r="G50" s="16">
        <v>24749</v>
      </c>
      <c r="H50" s="16">
        <v>16684</v>
      </c>
      <c r="I50" s="306">
        <v>231.34700000000001</v>
      </c>
      <c r="K50" s="16">
        <f>B49</f>
        <v>560</v>
      </c>
      <c r="L50" s="16">
        <f>C49+9904</f>
        <v>18959</v>
      </c>
      <c r="M50" s="16">
        <f>D49+7425+2479</f>
        <v>14303</v>
      </c>
      <c r="N50" s="306">
        <f t="shared" si="7"/>
        <v>210.44</v>
      </c>
      <c r="O50" s="16">
        <f t="shared" si="7"/>
        <v>960</v>
      </c>
      <c r="P50" s="16">
        <f>G49+9904</f>
        <v>34247</v>
      </c>
      <c r="Q50" s="16">
        <f>H49+7425+2479</f>
        <v>26266</v>
      </c>
      <c r="R50" s="306">
        <f>I49</f>
        <v>230.92400000000001</v>
      </c>
    </row>
    <row r="51" spans="1:18">
      <c r="B51" s="16">
        <v>580</v>
      </c>
      <c r="C51" s="16">
        <v>9774</v>
      </c>
      <c r="D51" s="16">
        <v>4952</v>
      </c>
      <c r="E51" s="306">
        <v>211.702</v>
      </c>
      <c r="F51" s="16">
        <v>980</v>
      </c>
      <c r="G51" s="16">
        <v>25157</v>
      </c>
      <c r="H51" s="16">
        <v>17009</v>
      </c>
      <c r="I51" s="306">
        <v>231.767</v>
      </c>
      <c r="K51" s="16">
        <f>B50</f>
        <v>570</v>
      </c>
      <c r="L51" s="16">
        <f>C50+9904</f>
        <v>19318</v>
      </c>
      <c r="M51" s="16">
        <f>D50+7425+2479</f>
        <v>14579</v>
      </c>
      <c r="N51" s="306">
        <f t="shared" si="7"/>
        <v>211.07499999999999</v>
      </c>
      <c r="O51" s="16">
        <f t="shared" si="7"/>
        <v>970</v>
      </c>
      <c r="P51" s="16">
        <f>G50+9904</f>
        <v>34653</v>
      </c>
      <c r="Q51" s="16">
        <f>H50+7425+2479</f>
        <v>26588</v>
      </c>
      <c r="R51" s="306">
        <f>I50</f>
        <v>231.34700000000001</v>
      </c>
    </row>
    <row r="52" spans="1:18">
      <c r="B52" s="16">
        <v>590</v>
      </c>
      <c r="C52" s="16">
        <v>10135</v>
      </c>
      <c r="D52" s="16">
        <v>5230</v>
      </c>
      <c r="E52" s="306">
        <v>212.32</v>
      </c>
      <c r="F52" s="16">
        <v>990</v>
      </c>
      <c r="G52" s="16">
        <v>25568</v>
      </c>
      <c r="H52" s="16">
        <v>17337</v>
      </c>
      <c r="I52" s="306">
        <v>232.184</v>
      </c>
      <c r="K52" s="16">
        <f>B51</f>
        <v>580</v>
      </c>
      <c r="L52" s="16">
        <f>C51+9904</f>
        <v>19678</v>
      </c>
      <c r="M52" s="16">
        <f>D51+7425+2479</f>
        <v>14856</v>
      </c>
      <c r="N52" s="306">
        <f t="shared" si="7"/>
        <v>211.702</v>
      </c>
      <c r="O52" s="16">
        <f t="shared" si="7"/>
        <v>980</v>
      </c>
      <c r="P52" s="16">
        <f>G51+9904</f>
        <v>35061</v>
      </c>
      <c r="Q52" s="16">
        <f>H51+7425+2479</f>
        <v>26913</v>
      </c>
      <c r="R52" s="306">
        <f>I51</f>
        <v>231.767</v>
      </c>
    </row>
    <row r="53" spans="1:18">
      <c r="A53" t="s">
        <v>0</v>
      </c>
      <c r="B53" s="16"/>
      <c r="C53" s="16"/>
      <c r="D53" s="16"/>
      <c r="E53" s="306"/>
      <c r="F53" s="16"/>
      <c r="G53" s="16"/>
      <c r="H53" s="16"/>
      <c r="I53" s="306"/>
      <c r="K53" s="16">
        <f>B52</f>
        <v>590</v>
      </c>
      <c r="L53" s="16">
        <f>C52+9904</f>
        <v>20039</v>
      </c>
      <c r="M53" s="16">
        <f>D52+7425+2479</f>
        <v>15134</v>
      </c>
      <c r="N53" s="306">
        <f t="shared" si="7"/>
        <v>212.32</v>
      </c>
      <c r="O53" s="16">
        <f t="shared" si="7"/>
        <v>990</v>
      </c>
      <c r="P53" s="16">
        <f>G52+9904</f>
        <v>35472</v>
      </c>
      <c r="Q53" s="16">
        <f>H52+7425+2479</f>
        <v>27241</v>
      </c>
      <c r="R53" s="306">
        <f>I52</f>
        <v>232.184</v>
      </c>
    </row>
    <row r="54" spans="1:18" ht="17.25">
      <c r="A54" t="s">
        <v>82</v>
      </c>
      <c r="B54" s="318" t="s">
        <v>325</v>
      </c>
      <c r="C54" s="318" t="s">
        <v>36</v>
      </c>
      <c r="D54" s="318" t="s">
        <v>35</v>
      </c>
      <c r="E54" s="332" t="s">
        <v>326</v>
      </c>
      <c r="F54" s="318" t="s">
        <v>325</v>
      </c>
      <c r="G54" s="318" t="s">
        <v>36</v>
      </c>
      <c r="H54" s="318" t="s">
        <v>35</v>
      </c>
      <c r="I54" s="318" t="s">
        <v>326</v>
      </c>
      <c r="K54" s="16"/>
      <c r="L54" s="16"/>
      <c r="M54" s="16"/>
      <c r="N54" s="306"/>
      <c r="O54" s="16"/>
      <c r="P54" s="16"/>
      <c r="Q54" s="16"/>
      <c r="R54" s="306"/>
    </row>
    <row r="55" spans="1:18" ht="17.25">
      <c r="B55" s="318" t="s">
        <v>303</v>
      </c>
      <c r="C55" s="318" t="s">
        <v>323</v>
      </c>
      <c r="D55" s="318" t="s">
        <v>323</v>
      </c>
      <c r="E55" s="332" t="s">
        <v>324</v>
      </c>
      <c r="F55" s="318" t="s">
        <v>303</v>
      </c>
      <c r="G55" s="318" t="s">
        <v>323</v>
      </c>
      <c r="H55" s="318" t="s">
        <v>323</v>
      </c>
      <c r="I55" s="318" t="s">
        <v>324</v>
      </c>
      <c r="K55" s="318" t="s">
        <v>325</v>
      </c>
      <c r="L55" s="318" t="s">
        <v>36</v>
      </c>
      <c r="M55" s="318" t="s">
        <v>35</v>
      </c>
      <c r="N55" s="332" t="s">
        <v>326</v>
      </c>
      <c r="O55" s="318" t="s">
        <v>325</v>
      </c>
      <c r="P55" s="318" t="s">
        <v>36</v>
      </c>
      <c r="Q55" s="318" t="s">
        <v>35</v>
      </c>
      <c r="R55" s="318" t="s">
        <v>326</v>
      </c>
    </row>
    <row r="56" spans="1:18">
      <c r="B56" s="16">
        <v>1000</v>
      </c>
      <c r="C56" s="16">
        <v>25978</v>
      </c>
      <c r="D56" s="16">
        <v>17664</v>
      </c>
      <c r="E56" s="306">
        <v>232.59700000000001</v>
      </c>
      <c r="F56" s="16">
        <v>1760</v>
      </c>
      <c r="G56" s="16">
        <v>60631</v>
      </c>
      <c r="H56" s="16">
        <v>45998</v>
      </c>
      <c r="I56" s="306">
        <v>258.15100000000001</v>
      </c>
      <c r="K56" s="318" t="s">
        <v>303</v>
      </c>
      <c r="L56" s="318" t="s">
        <v>323</v>
      </c>
      <c r="M56" s="318" t="s">
        <v>323</v>
      </c>
      <c r="N56" s="332" t="s">
        <v>324</v>
      </c>
      <c r="O56" s="318" t="s">
        <v>303</v>
      </c>
      <c r="P56" s="318" t="s">
        <v>323</v>
      </c>
      <c r="Q56" s="318" t="s">
        <v>323</v>
      </c>
      <c r="R56" s="318" t="s">
        <v>324</v>
      </c>
    </row>
    <row r="57" spans="1:18">
      <c r="B57" s="16">
        <v>1020</v>
      </c>
      <c r="C57" s="16">
        <v>26805</v>
      </c>
      <c r="D57" s="16">
        <v>18325</v>
      </c>
      <c r="E57" s="306">
        <v>233.41499999999999</v>
      </c>
      <c r="F57" s="16">
        <v>1780</v>
      </c>
      <c r="G57" s="16">
        <v>61619</v>
      </c>
      <c r="H57" s="16">
        <v>46820</v>
      </c>
      <c r="I57" s="306">
        <v>258.70800000000003</v>
      </c>
      <c r="K57" s="16">
        <f>B56</f>
        <v>1000</v>
      </c>
      <c r="L57" s="16">
        <f>C56+9904</f>
        <v>35882</v>
      </c>
      <c r="M57" s="16">
        <f>D56+7425+2479</f>
        <v>27568</v>
      </c>
      <c r="N57" s="306">
        <f t="shared" ref="N57:O61" si="8">E56</f>
        <v>232.59700000000001</v>
      </c>
      <c r="O57" s="16">
        <f t="shared" si="8"/>
        <v>1760</v>
      </c>
      <c r="P57" s="16">
        <f>G56+9904</f>
        <v>70535</v>
      </c>
      <c r="Q57" s="16">
        <f>H56+7425+2479</f>
        <v>55902</v>
      </c>
      <c r="R57" s="306">
        <f>I56</f>
        <v>258.15100000000001</v>
      </c>
    </row>
    <row r="58" spans="1:18">
      <c r="B58" s="16">
        <v>1040</v>
      </c>
      <c r="C58" s="16">
        <v>27638</v>
      </c>
      <c r="D58" s="16">
        <v>18991</v>
      </c>
      <c r="E58" s="306">
        <v>234.22300000000001</v>
      </c>
      <c r="F58" s="16">
        <v>1800</v>
      </c>
      <c r="G58" s="16">
        <v>62609</v>
      </c>
      <c r="H58" s="16">
        <v>47644</v>
      </c>
      <c r="I58" s="306">
        <v>259.262</v>
      </c>
      <c r="K58" s="16">
        <f>B57</f>
        <v>1020</v>
      </c>
      <c r="L58" s="16">
        <f>C57+9904</f>
        <v>36709</v>
      </c>
      <c r="M58" s="16">
        <f>D57+7425+2479</f>
        <v>28229</v>
      </c>
      <c r="N58" s="306">
        <f t="shared" si="8"/>
        <v>233.41499999999999</v>
      </c>
      <c r="O58" s="16">
        <f t="shared" si="8"/>
        <v>1780</v>
      </c>
      <c r="P58" s="16">
        <f>G57+9904</f>
        <v>71523</v>
      </c>
      <c r="Q58" s="16">
        <f>H57+7425+2479</f>
        <v>56724</v>
      </c>
      <c r="R58" s="306">
        <f>I57</f>
        <v>258.70800000000003</v>
      </c>
    </row>
    <row r="59" spans="1:18">
      <c r="B59" s="16">
        <v>1060</v>
      </c>
      <c r="C59" s="16">
        <v>28476</v>
      </c>
      <c r="D59" s="16">
        <v>19663</v>
      </c>
      <c r="E59" s="306">
        <v>235.02</v>
      </c>
      <c r="F59" s="16">
        <v>1820</v>
      </c>
      <c r="G59" s="16">
        <v>63603</v>
      </c>
      <c r="H59" s="16">
        <v>48472</v>
      </c>
      <c r="I59" s="306">
        <v>259.81099999999998</v>
      </c>
      <c r="K59" s="16">
        <f>B58</f>
        <v>1040</v>
      </c>
      <c r="L59" s="16">
        <f>C58+9904</f>
        <v>37542</v>
      </c>
      <c r="M59" s="16">
        <f>D58+7425+2479</f>
        <v>28895</v>
      </c>
      <c r="N59" s="306">
        <f t="shared" si="8"/>
        <v>234.22300000000001</v>
      </c>
      <c r="O59" s="16">
        <f t="shared" si="8"/>
        <v>1800</v>
      </c>
      <c r="P59" s="16">
        <f>G58+9904</f>
        <v>72513</v>
      </c>
      <c r="Q59" s="16">
        <f>H58+7425+2479</f>
        <v>57548</v>
      </c>
      <c r="R59" s="306">
        <f>I58</f>
        <v>259.262</v>
      </c>
    </row>
    <row r="60" spans="1:18">
      <c r="B60" s="16">
        <v>1080</v>
      </c>
      <c r="C60" s="16">
        <v>29319</v>
      </c>
      <c r="D60" s="16">
        <v>20340</v>
      </c>
      <c r="E60" s="306">
        <v>235.80600000000001</v>
      </c>
      <c r="F60" s="16">
        <v>1840</v>
      </c>
      <c r="G60" s="16">
        <v>64602</v>
      </c>
      <c r="H60" s="16">
        <v>49304</v>
      </c>
      <c r="I60" s="306">
        <v>260.35700000000003</v>
      </c>
      <c r="K60" s="16">
        <f>B59</f>
        <v>1060</v>
      </c>
      <c r="L60" s="16">
        <f>C59+9904</f>
        <v>38380</v>
      </c>
      <c r="M60" s="16">
        <f>D59+7425+2479</f>
        <v>29567</v>
      </c>
      <c r="N60" s="306">
        <f t="shared" si="8"/>
        <v>235.02</v>
      </c>
      <c r="O60" s="16">
        <f t="shared" si="8"/>
        <v>1820</v>
      </c>
      <c r="P60" s="16">
        <f>G59+9904</f>
        <v>73507</v>
      </c>
      <c r="Q60" s="16">
        <f>H59+7425+2479</f>
        <v>58376</v>
      </c>
      <c r="R60" s="306">
        <f>I59</f>
        <v>259.81099999999998</v>
      </c>
    </row>
    <row r="61" spans="1:18">
      <c r="B61" s="16" t="s">
        <v>0</v>
      </c>
      <c r="C61" s="16" t="s">
        <v>0</v>
      </c>
      <c r="D61" s="16"/>
      <c r="E61" s="306"/>
      <c r="F61" s="16"/>
      <c r="G61" s="16"/>
      <c r="H61" s="16"/>
      <c r="I61" s="306"/>
      <c r="K61" s="16">
        <f>B60</f>
        <v>1080</v>
      </c>
      <c r="L61" s="16">
        <f>C60+9904</f>
        <v>39223</v>
      </c>
      <c r="M61" s="16">
        <f>D60+7425+2479</f>
        <v>30244</v>
      </c>
      <c r="N61" s="306">
        <f t="shared" si="8"/>
        <v>235.80600000000001</v>
      </c>
      <c r="O61" s="16">
        <f t="shared" si="8"/>
        <v>1840</v>
      </c>
      <c r="P61" s="16">
        <f>G60+9904</f>
        <v>74506</v>
      </c>
      <c r="Q61" s="16">
        <f>H60+7425+2479</f>
        <v>59208</v>
      </c>
      <c r="R61" s="306">
        <f>I60</f>
        <v>260.35700000000003</v>
      </c>
    </row>
    <row r="62" spans="1:18">
      <c r="B62" s="16">
        <v>1100</v>
      </c>
      <c r="C62" s="16">
        <v>30167</v>
      </c>
      <c r="D62" s="16">
        <v>21022</v>
      </c>
      <c r="E62" s="306">
        <v>236.584</v>
      </c>
      <c r="F62" s="16">
        <v>1860</v>
      </c>
      <c r="G62" s="16">
        <v>65602</v>
      </c>
      <c r="H62" s="16">
        <v>50138</v>
      </c>
      <c r="I62" s="306">
        <v>260.89800000000002</v>
      </c>
      <c r="K62" s="16"/>
      <c r="L62" s="16"/>
      <c r="M62" s="16"/>
      <c r="N62" s="306"/>
      <c r="O62" s="16"/>
      <c r="P62" s="16"/>
      <c r="Q62" s="16"/>
      <c r="R62" s="306"/>
    </row>
    <row r="63" spans="1:18">
      <c r="B63" s="16">
        <v>1120</v>
      </c>
      <c r="C63" s="16">
        <v>31019</v>
      </c>
      <c r="D63" s="16">
        <v>21707</v>
      </c>
      <c r="E63" s="306">
        <v>237.352</v>
      </c>
      <c r="F63" s="16">
        <v>1880</v>
      </c>
      <c r="G63" s="16">
        <v>66607</v>
      </c>
      <c r="H63" s="16">
        <v>50977</v>
      </c>
      <c r="I63" s="306">
        <v>261.43599999999998</v>
      </c>
      <c r="K63" s="16">
        <f>B62</f>
        <v>1100</v>
      </c>
      <c r="L63" s="16">
        <f>C62+9904</f>
        <v>40071</v>
      </c>
      <c r="M63" s="16">
        <f>D62+7425+2479</f>
        <v>30926</v>
      </c>
      <c r="N63" s="306">
        <f t="shared" ref="N63:O67" si="9">E62</f>
        <v>236.584</v>
      </c>
      <c r="O63" s="16">
        <f t="shared" si="9"/>
        <v>1860</v>
      </c>
      <c r="P63" s="16">
        <f>G62+9904</f>
        <v>75506</v>
      </c>
      <c r="Q63" s="16">
        <f>H62+7425+2479</f>
        <v>60042</v>
      </c>
      <c r="R63" s="306">
        <f>I62</f>
        <v>260.89800000000002</v>
      </c>
    </row>
    <row r="64" spans="1:18">
      <c r="B64" s="16">
        <v>1140</v>
      </c>
      <c r="C64" s="16">
        <v>31876</v>
      </c>
      <c r="D64" s="16">
        <v>22398</v>
      </c>
      <c r="E64" s="306">
        <v>238.11</v>
      </c>
      <c r="F64" s="16">
        <v>1900</v>
      </c>
      <c r="G64" s="16">
        <v>67613</v>
      </c>
      <c r="H64" s="16">
        <v>51816</v>
      </c>
      <c r="I64" s="306">
        <v>261.96899999999999</v>
      </c>
      <c r="K64" s="16">
        <f>B63</f>
        <v>1120</v>
      </c>
      <c r="L64" s="16">
        <f>C63+9904</f>
        <v>40923</v>
      </c>
      <c r="M64" s="16">
        <f>D63+7425+2479</f>
        <v>31611</v>
      </c>
      <c r="N64" s="306">
        <f t="shared" si="9"/>
        <v>237.352</v>
      </c>
      <c r="O64" s="16">
        <f t="shared" si="9"/>
        <v>1880</v>
      </c>
      <c r="P64" s="16">
        <f>G63+9904</f>
        <v>76511</v>
      </c>
      <c r="Q64" s="16">
        <f>H63+7425+2479</f>
        <v>60881</v>
      </c>
      <c r="R64" s="306">
        <f>I63</f>
        <v>261.43599999999998</v>
      </c>
    </row>
    <row r="65" spans="2:18">
      <c r="B65" s="16">
        <v>1160</v>
      </c>
      <c r="C65" s="16">
        <v>32738</v>
      </c>
      <c r="D65" s="16">
        <v>23094</v>
      </c>
      <c r="E65" s="306">
        <v>238.85900000000001</v>
      </c>
      <c r="F65" s="16">
        <v>1920</v>
      </c>
      <c r="G65" s="16">
        <v>68623</v>
      </c>
      <c r="H65" s="16">
        <v>52660</v>
      </c>
      <c r="I65" s="306">
        <v>262.49700000000001</v>
      </c>
      <c r="K65" s="16">
        <f>B64</f>
        <v>1140</v>
      </c>
      <c r="L65" s="16">
        <f>C64+9904</f>
        <v>41780</v>
      </c>
      <c r="M65" s="16">
        <f>D64+7425+2479</f>
        <v>32302</v>
      </c>
      <c r="N65" s="306">
        <f t="shared" si="9"/>
        <v>238.11</v>
      </c>
      <c r="O65" s="16">
        <f t="shared" si="9"/>
        <v>1900</v>
      </c>
      <c r="P65" s="16">
        <f>G64+9904</f>
        <v>77517</v>
      </c>
      <c r="Q65" s="16">
        <f>H64+7425+2479</f>
        <v>61720</v>
      </c>
      <c r="R65" s="306">
        <f>I64</f>
        <v>261.96899999999999</v>
      </c>
    </row>
    <row r="66" spans="2:18">
      <c r="B66" s="16">
        <v>1180</v>
      </c>
      <c r="C66" s="16">
        <v>33605</v>
      </c>
      <c r="D66" s="16">
        <v>23794</v>
      </c>
      <c r="E66" s="306">
        <v>239.6</v>
      </c>
      <c r="F66" s="16">
        <v>1940</v>
      </c>
      <c r="G66" s="16">
        <v>69636</v>
      </c>
      <c r="H66" s="16">
        <v>53507</v>
      </c>
      <c r="I66" s="306">
        <v>263.02199999999999</v>
      </c>
      <c r="K66" s="16">
        <f>B65</f>
        <v>1160</v>
      </c>
      <c r="L66" s="16">
        <f>C65+9904</f>
        <v>42642</v>
      </c>
      <c r="M66" s="16">
        <f>D65+7425+2479</f>
        <v>32998</v>
      </c>
      <c r="N66" s="306">
        <f t="shared" si="9"/>
        <v>238.85900000000001</v>
      </c>
      <c r="O66" s="16">
        <f t="shared" si="9"/>
        <v>1920</v>
      </c>
      <c r="P66" s="16">
        <f>G65+9904</f>
        <v>78527</v>
      </c>
      <c r="Q66" s="16">
        <f>H65+7425+2479</f>
        <v>62564</v>
      </c>
      <c r="R66" s="306">
        <f>I65</f>
        <v>262.49700000000001</v>
      </c>
    </row>
    <row r="67" spans="2:18">
      <c r="B67" s="16" t="s">
        <v>0</v>
      </c>
      <c r="C67" s="16" t="s">
        <v>0</v>
      </c>
      <c r="D67" s="16" t="s">
        <v>0</v>
      </c>
      <c r="E67" s="306"/>
      <c r="F67" s="16"/>
      <c r="G67" s="16"/>
      <c r="H67" s="16"/>
      <c r="I67" s="306"/>
      <c r="K67" s="16">
        <f>B66</f>
        <v>1180</v>
      </c>
      <c r="L67" s="16">
        <f>C66+9904</f>
        <v>43509</v>
      </c>
      <c r="M67" s="16">
        <f>D66+7425+2479</f>
        <v>33698</v>
      </c>
      <c r="N67" s="306">
        <f t="shared" si="9"/>
        <v>239.6</v>
      </c>
      <c r="O67" s="16">
        <f t="shared" si="9"/>
        <v>1940</v>
      </c>
      <c r="P67" s="16">
        <f>G66+9904</f>
        <v>79540</v>
      </c>
      <c r="Q67" s="16">
        <f>H66+7425+2479</f>
        <v>63411</v>
      </c>
      <c r="R67" s="306">
        <f>I66</f>
        <v>263.02199999999999</v>
      </c>
    </row>
    <row r="68" spans="2:18">
      <c r="B68" s="16">
        <v>1200</v>
      </c>
      <c r="C68" s="16">
        <v>34476</v>
      </c>
      <c r="D68" s="16">
        <v>24499</v>
      </c>
      <c r="E68" s="306">
        <v>240.333</v>
      </c>
      <c r="F68" s="16">
        <v>1960</v>
      </c>
      <c r="G68" s="16">
        <v>70651</v>
      </c>
      <c r="H68" s="16">
        <v>54356</v>
      </c>
      <c r="I68" s="306">
        <v>265.42</v>
      </c>
      <c r="K68" s="16"/>
      <c r="L68" s="16"/>
      <c r="M68" s="16"/>
      <c r="N68" s="306"/>
      <c r="O68" s="16"/>
      <c r="P68" s="16"/>
      <c r="Q68" s="16"/>
      <c r="R68" s="306"/>
    </row>
    <row r="69" spans="2:18">
      <c r="B69" s="16">
        <v>1220</v>
      </c>
      <c r="C69" s="16">
        <v>35352</v>
      </c>
      <c r="D69" s="16">
        <v>25209</v>
      </c>
      <c r="E69" s="306">
        <v>241.05699999999999</v>
      </c>
      <c r="F69" s="16">
        <v>1980</v>
      </c>
      <c r="G69" s="16">
        <v>71669</v>
      </c>
      <c r="H69" s="16">
        <v>55207</v>
      </c>
      <c r="I69" s="306">
        <v>264.05900000000003</v>
      </c>
      <c r="K69" s="16">
        <f>B68</f>
        <v>1200</v>
      </c>
      <c r="L69" s="16">
        <f>C68+9904</f>
        <v>44380</v>
      </c>
      <c r="M69" s="16">
        <f>D68+7425+2479</f>
        <v>34403</v>
      </c>
      <c r="N69" s="306">
        <f t="shared" ref="N69:O73" si="10">E68</f>
        <v>240.333</v>
      </c>
      <c r="O69" s="16">
        <f t="shared" si="10"/>
        <v>1960</v>
      </c>
      <c r="P69" s="16">
        <f>G68+9904</f>
        <v>80555</v>
      </c>
      <c r="Q69" s="16">
        <f>H68+7425+2479</f>
        <v>64260</v>
      </c>
      <c r="R69" s="306">
        <f>I68</f>
        <v>265.42</v>
      </c>
    </row>
    <row r="70" spans="2:18">
      <c r="B70" s="16">
        <v>1240</v>
      </c>
      <c r="C70" s="16">
        <v>36233</v>
      </c>
      <c r="D70" s="16">
        <v>25924</v>
      </c>
      <c r="E70" s="306">
        <v>241.773</v>
      </c>
      <c r="F70" s="16">
        <v>2000</v>
      </c>
      <c r="G70" s="16">
        <v>72689</v>
      </c>
      <c r="H70" s="16">
        <v>56061</v>
      </c>
      <c r="I70" s="306">
        <v>264.57100000000003</v>
      </c>
      <c r="K70" s="16">
        <f>B69</f>
        <v>1220</v>
      </c>
      <c r="L70" s="16">
        <f>C69+9904</f>
        <v>45256</v>
      </c>
      <c r="M70" s="16">
        <f>D69+7425+2479</f>
        <v>35113</v>
      </c>
      <c r="N70" s="306">
        <f t="shared" si="10"/>
        <v>241.05699999999999</v>
      </c>
      <c r="O70" s="16">
        <f t="shared" si="10"/>
        <v>1980</v>
      </c>
      <c r="P70" s="16">
        <f>G69+9904</f>
        <v>81573</v>
      </c>
      <c r="Q70" s="16">
        <f>H69+7425+2479</f>
        <v>65111</v>
      </c>
      <c r="R70" s="306">
        <f>I69</f>
        <v>264.05900000000003</v>
      </c>
    </row>
    <row r="71" spans="2:18">
      <c r="B71" s="16">
        <v>1260</v>
      </c>
      <c r="C71" s="16">
        <v>37118</v>
      </c>
      <c r="D71" s="16">
        <v>26642</v>
      </c>
      <c r="E71" s="306">
        <v>242.482</v>
      </c>
      <c r="F71" s="16">
        <v>2050</v>
      </c>
      <c r="G71" s="16">
        <v>75252</v>
      </c>
      <c r="H71" s="16">
        <v>58208</v>
      </c>
      <c r="I71" s="306">
        <v>265.83800000000002</v>
      </c>
      <c r="K71" s="16">
        <f>B70</f>
        <v>1240</v>
      </c>
      <c r="L71" s="16">
        <f>C70+9904</f>
        <v>46137</v>
      </c>
      <c r="M71" s="16">
        <f>D70+7425+2479</f>
        <v>35828</v>
      </c>
      <c r="N71" s="306">
        <f t="shared" si="10"/>
        <v>241.773</v>
      </c>
      <c r="O71" s="16">
        <f t="shared" si="10"/>
        <v>2000</v>
      </c>
      <c r="P71" s="16">
        <f>G70+9904</f>
        <v>82593</v>
      </c>
      <c r="Q71" s="16">
        <f>H70+7425+2479</f>
        <v>65965</v>
      </c>
      <c r="R71" s="306">
        <f>I70</f>
        <v>264.57100000000003</v>
      </c>
    </row>
    <row r="72" spans="2:18">
      <c r="B72" s="16">
        <v>1280</v>
      </c>
      <c r="C72" s="16">
        <v>38008</v>
      </c>
      <c r="D72" s="16">
        <v>27366</v>
      </c>
      <c r="E72" s="306">
        <v>243.18299999999999</v>
      </c>
      <c r="F72" s="16">
        <v>2100</v>
      </c>
      <c r="G72" s="16">
        <v>77849</v>
      </c>
      <c r="H72" s="16">
        <v>60390</v>
      </c>
      <c r="I72" s="306">
        <v>267.08100000000002</v>
      </c>
      <c r="K72" s="16">
        <f>B71</f>
        <v>1260</v>
      </c>
      <c r="L72" s="16">
        <f>C71+9904</f>
        <v>47022</v>
      </c>
      <c r="M72" s="16">
        <f>D71+7425+2479</f>
        <v>36546</v>
      </c>
      <c r="N72" s="306">
        <f t="shared" si="10"/>
        <v>242.482</v>
      </c>
      <c r="O72" s="16">
        <f t="shared" si="10"/>
        <v>2050</v>
      </c>
      <c r="P72" s="16">
        <f>G71+9904</f>
        <v>85156</v>
      </c>
      <c r="Q72" s="16">
        <f>H71+7425+2479</f>
        <v>68112</v>
      </c>
      <c r="R72" s="306">
        <f>I71</f>
        <v>265.83800000000002</v>
      </c>
    </row>
    <row r="73" spans="2:18">
      <c r="B73" s="16" t="s">
        <v>0</v>
      </c>
      <c r="C73" s="16" t="s">
        <v>0</v>
      </c>
      <c r="D73" s="16" t="s">
        <v>0</v>
      </c>
      <c r="E73" s="306"/>
      <c r="F73" s="16"/>
      <c r="G73" s="16"/>
      <c r="H73" s="16"/>
      <c r="I73" s="306"/>
      <c r="K73" s="16">
        <f>B72</f>
        <v>1280</v>
      </c>
      <c r="L73" s="16">
        <f>C72+9904</f>
        <v>47912</v>
      </c>
      <c r="M73" s="16">
        <f>D72+7425+2479</f>
        <v>37270</v>
      </c>
      <c r="N73" s="306">
        <f t="shared" si="10"/>
        <v>243.18299999999999</v>
      </c>
      <c r="O73" s="16">
        <f t="shared" si="10"/>
        <v>2100</v>
      </c>
      <c r="P73" s="16">
        <f>G72+9904</f>
        <v>87753</v>
      </c>
      <c r="Q73" s="16">
        <f>H72+7425+2479</f>
        <v>70294</v>
      </c>
      <c r="R73" s="306">
        <f>I72</f>
        <v>267.08100000000002</v>
      </c>
    </row>
    <row r="74" spans="2:18">
      <c r="B74" s="16">
        <v>1300</v>
      </c>
      <c r="C74" s="16">
        <v>38903</v>
      </c>
      <c r="D74" s="16">
        <v>28095</v>
      </c>
      <c r="E74" s="306">
        <v>243.87700000000001</v>
      </c>
      <c r="F74" s="16">
        <v>2150</v>
      </c>
      <c r="G74" s="16">
        <v>80426</v>
      </c>
      <c r="H74" s="16">
        <v>62551</v>
      </c>
      <c r="I74" s="306">
        <v>268.30099999999999</v>
      </c>
      <c r="K74" s="16"/>
      <c r="L74" s="16"/>
      <c r="M74" s="16"/>
      <c r="N74" s="306"/>
      <c r="O74" s="16"/>
      <c r="P74" s="16"/>
      <c r="Q74" s="16"/>
      <c r="R74" s="306"/>
    </row>
    <row r="75" spans="2:18">
      <c r="B75" s="16">
        <v>1320</v>
      </c>
      <c r="C75" s="16">
        <v>39803</v>
      </c>
      <c r="D75" s="16">
        <v>28829</v>
      </c>
      <c r="E75" s="306">
        <v>244.56399999999999</v>
      </c>
      <c r="F75" s="16">
        <v>2200</v>
      </c>
      <c r="G75" s="16">
        <v>83036</v>
      </c>
      <c r="H75" s="16">
        <v>64745</v>
      </c>
      <c r="I75" s="306">
        <v>269.5</v>
      </c>
      <c r="K75" s="16">
        <f>B74</f>
        <v>1300</v>
      </c>
      <c r="L75" s="16">
        <f>C74+9904</f>
        <v>48807</v>
      </c>
      <c r="M75" s="16">
        <f>D74+7425+2479</f>
        <v>37999</v>
      </c>
      <c r="N75" s="306">
        <f t="shared" ref="N75:O79" si="11">E74</f>
        <v>243.87700000000001</v>
      </c>
      <c r="O75" s="16">
        <f t="shared" si="11"/>
        <v>2150</v>
      </c>
      <c r="P75" s="16">
        <f>G74+9904</f>
        <v>90330</v>
      </c>
      <c r="Q75" s="16">
        <f>H74+7425+2479</f>
        <v>72455</v>
      </c>
      <c r="R75" s="306">
        <f>I74</f>
        <v>268.30099999999999</v>
      </c>
    </row>
    <row r="76" spans="2:18">
      <c r="B76" s="16">
        <v>1340</v>
      </c>
      <c r="C76" s="16">
        <v>40708</v>
      </c>
      <c r="D76" s="16">
        <v>29567</v>
      </c>
      <c r="E76" s="306">
        <v>245.24299999999999</v>
      </c>
      <c r="F76" s="16">
        <v>2250</v>
      </c>
      <c r="G76" s="16">
        <v>85658</v>
      </c>
      <c r="H76" s="16">
        <v>66952</v>
      </c>
      <c r="I76" s="306">
        <v>270.67899999999997</v>
      </c>
      <c r="K76" s="16">
        <f>B75</f>
        <v>1320</v>
      </c>
      <c r="L76" s="16">
        <f>C75+9904</f>
        <v>49707</v>
      </c>
      <c r="M76" s="16">
        <f>D75+7425+2479</f>
        <v>38733</v>
      </c>
      <c r="N76" s="306">
        <f t="shared" si="11"/>
        <v>244.56399999999999</v>
      </c>
      <c r="O76" s="16">
        <f t="shared" si="11"/>
        <v>2200</v>
      </c>
      <c r="P76" s="16">
        <f>G75+9904</f>
        <v>92940</v>
      </c>
      <c r="Q76" s="16">
        <f>H75+7425+2479</f>
        <v>74649</v>
      </c>
      <c r="R76" s="306">
        <f>I75</f>
        <v>269.5</v>
      </c>
    </row>
    <row r="77" spans="2:18">
      <c r="B77" s="16">
        <v>1360</v>
      </c>
      <c r="C77" s="16">
        <v>41617</v>
      </c>
      <c r="D77" s="16">
        <v>30310</v>
      </c>
      <c r="E77" s="306">
        <v>245.91499999999999</v>
      </c>
      <c r="F77" s="16">
        <v>2300</v>
      </c>
      <c r="G77" s="16">
        <v>88295</v>
      </c>
      <c r="H77" s="16">
        <v>69173</v>
      </c>
      <c r="I77" s="306">
        <v>271.839</v>
      </c>
      <c r="K77" s="16">
        <f>B76</f>
        <v>1340</v>
      </c>
      <c r="L77" s="16">
        <f>C76+9904</f>
        <v>50612</v>
      </c>
      <c r="M77" s="16">
        <f>D76+7425+2479</f>
        <v>39471</v>
      </c>
      <c r="N77" s="306">
        <f t="shared" si="11"/>
        <v>245.24299999999999</v>
      </c>
      <c r="O77" s="16">
        <f t="shared" si="11"/>
        <v>2250</v>
      </c>
      <c r="P77" s="16">
        <f>G76+9904</f>
        <v>95562</v>
      </c>
      <c r="Q77" s="16">
        <f>H76+7425+2479</f>
        <v>76856</v>
      </c>
      <c r="R77" s="306">
        <f>I76</f>
        <v>270.67899999999997</v>
      </c>
    </row>
    <row r="78" spans="2:18">
      <c r="B78" s="16">
        <v>1380</v>
      </c>
      <c r="C78" s="16">
        <v>42530</v>
      </c>
      <c r="D78" s="16">
        <v>31057</v>
      </c>
      <c r="E78" s="306">
        <v>246.58199999999999</v>
      </c>
      <c r="F78" s="16">
        <v>2350</v>
      </c>
      <c r="G78" s="16">
        <v>90942</v>
      </c>
      <c r="H78" s="16">
        <v>71404</v>
      </c>
      <c r="I78" s="306">
        <v>272.97800000000001</v>
      </c>
      <c r="K78" s="16">
        <f>B77</f>
        <v>1360</v>
      </c>
      <c r="L78" s="16">
        <f>C77+9904</f>
        <v>51521</v>
      </c>
      <c r="M78" s="16">
        <f>D77+7425+2479</f>
        <v>40214</v>
      </c>
      <c r="N78" s="306">
        <f t="shared" si="11"/>
        <v>245.91499999999999</v>
      </c>
      <c r="O78" s="16">
        <f t="shared" si="11"/>
        <v>2300</v>
      </c>
      <c r="P78" s="16">
        <f>G77+9904</f>
        <v>98199</v>
      </c>
      <c r="Q78" s="16">
        <f>H77+7425+2479</f>
        <v>79077</v>
      </c>
      <c r="R78" s="306">
        <f>I77</f>
        <v>271.839</v>
      </c>
    </row>
    <row r="79" spans="2:18">
      <c r="B79" s="16" t="s">
        <v>0</v>
      </c>
      <c r="C79" s="16" t="s">
        <v>0</v>
      </c>
      <c r="D79" s="16" t="s">
        <v>0</v>
      </c>
      <c r="E79" s="306"/>
      <c r="F79" s="16"/>
      <c r="G79" s="16"/>
      <c r="H79" s="16"/>
      <c r="I79" s="306"/>
      <c r="K79" s="16">
        <f>B78</f>
        <v>1380</v>
      </c>
      <c r="L79" s="16">
        <f>C78+9904</f>
        <v>52434</v>
      </c>
      <c r="M79" s="16">
        <f>D78+7425+2479</f>
        <v>40961</v>
      </c>
      <c r="N79" s="306">
        <f t="shared" si="11"/>
        <v>246.58199999999999</v>
      </c>
      <c r="O79" s="16">
        <f t="shared" si="11"/>
        <v>2350</v>
      </c>
      <c r="P79" s="16">
        <f>G78+9904</f>
        <v>100846</v>
      </c>
      <c r="Q79" s="16">
        <f>H78+7425+2479</f>
        <v>81308</v>
      </c>
      <c r="R79" s="306">
        <f>I78</f>
        <v>272.97800000000001</v>
      </c>
    </row>
    <row r="80" spans="2:18">
      <c r="B80" s="16">
        <v>1400</v>
      </c>
      <c r="C80" s="16">
        <v>43447</v>
      </c>
      <c r="D80" s="16">
        <v>31807</v>
      </c>
      <c r="E80" s="306">
        <v>247.24100000000001</v>
      </c>
      <c r="F80" s="16">
        <v>2400</v>
      </c>
      <c r="G80" s="16">
        <v>93604</v>
      </c>
      <c r="H80" s="16">
        <v>73650</v>
      </c>
      <c r="I80" s="306">
        <v>274.09800000000001</v>
      </c>
      <c r="K80" s="16"/>
      <c r="L80" s="16"/>
      <c r="M80" s="16"/>
      <c r="N80" s="306"/>
      <c r="O80" s="16"/>
      <c r="P80" s="16"/>
      <c r="Q80" s="16"/>
      <c r="R80" s="306"/>
    </row>
    <row r="81" spans="2:18">
      <c r="B81" s="16">
        <v>1420</v>
      </c>
      <c r="C81" s="16">
        <v>44369</v>
      </c>
      <c r="D81" s="16">
        <v>32563</v>
      </c>
      <c r="E81" s="306">
        <v>247.89500000000001</v>
      </c>
      <c r="F81" s="16">
        <v>2450</v>
      </c>
      <c r="G81" s="16">
        <v>96279</v>
      </c>
      <c r="H81" s="16">
        <v>75910</v>
      </c>
      <c r="I81" s="306">
        <v>275.20100000000002</v>
      </c>
      <c r="K81" s="16">
        <f>B80</f>
        <v>1400</v>
      </c>
      <c r="L81" s="16">
        <f>C80+9904</f>
        <v>53351</v>
      </c>
      <c r="M81" s="16">
        <f>D80+7425+2479</f>
        <v>41711</v>
      </c>
      <c r="N81" s="306">
        <f t="shared" ref="N81:O85" si="12">E80</f>
        <v>247.24100000000001</v>
      </c>
      <c r="O81" s="16">
        <f t="shared" si="12"/>
        <v>2400</v>
      </c>
      <c r="P81" s="16">
        <f>G80+9904</f>
        <v>103508</v>
      </c>
      <c r="Q81" s="16">
        <f>H80+7425+2479</f>
        <v>83554</v>
      </c>
      <c r="R81" s="306">
        <f>I80</f>
        <v>274.09800000000001</v>
      </c>
    </row>
    <row r="82" spans="2:18">
      <c r="B82" s="16">
        <v>1440</v>
      </c>
      <c r="C82" s="16">
        <v>45294</v>
      </c>
      <c r="D82" s="16">
        <v>33322</v>
      </c>
      <c r="E82" s="306">
        <v>248.54300000000001</v>
      </c>
      <c r="F82" s="16">
        <v>2500</v>
      </c>
      <c r="G82" s="16">
        <v>98964</v>
      </c>
      <c r="H82" s="16">
        <v>78179</v>
      </c>
      <c r="I82" s="306">
        <v>276.286</v>
      </c>
      <c r="K82" s="16">
        <f>B81</f>
        <v>1420</v>
      </c>
      <c r="L82" s="16">
        <f>C81+9904</f>
        <v>54273</v>
      </c>
      <c r="M82" s="16">
        <f>D81+7425+2479</f>
        <v>42467</v>
      </c>
      <c r="N82" s="306">
        <f t="shared" si="12"/>
        <v>247.89500000000001</v>
      </c>
      <c r="O82" s="16">
        <f t="shared" si="12"/>
        <v>2450</v>
      </c>
      <c r="P82" s="16">
        <f>G81+9904</f>
        <v>106183</v>
      </c>
      <c r="Q82" s="16">
        <f>H81+7425+2479</f>
        <v>85814</v>
      </c>
      <c r="R82" s="306">
        <f>I81</f>
        <v>275.20100000000002</v>
      </c>
    </row>
    <row r="83" spans="2:18">
      <c r="B83" s="16">
        <v>1460</v>
      </c>
      <c r="C83" s="16">
        <v>46224</v>
      </c>
      <c r="D83" s="16">
        <v>34086</v>
      </c>
      <c r="E83" s="306">
        <v>249.185</v>
      </c>
      <c r="F83" s="16">
        <v>2550</v>
      </c>
      <c r="G83" s="16">
        <v>101661</v>
      </c>
      <c r="H83" s="16">
        <v>80460</v>
      </c>
      <c r="I83" s="306">
        <v>277.35399999999998</v>
      </c>
      <c r="K83" s="16">
        <f>B82</f>
        <v>1440</v>
      </c>
      <c r="L83" s="16">
        <f>C82+9904</f>
        <v>55198</v>
      </c>
      <c r="M83" s="16">
        <f>D82+7425+2479</f>
        <v>43226</v>
      </c>
      <c r="N83" s="306">
        <f t="shared" si="12"/>
        <v>248.54300000000001</v>
      </c>
      <c r="O83" s="16">
        <f t="shared" si="12"/>
        <v>2500</v>
      </c>
      <c r="P83" s="16">
        <f>G82+9904</f>
        <v>108868</v>
      </c>
      <c r="Q83" s="16">
        <f>H82+7425+2479</f>
        <v>88083</v>
      </c>
      <c r="R83" s="306">
        <f>I82</f>
        <v>276.286</v>
      </c>
    </row>
    <row r="84" spans="2:18">
      <c r="B84" s="16">
        <v>1480</v>
      </c>
      <c r="C84" s="16">
        <v>47158</v>
      </c>
      <c r="D84" s="16">
        <v>34853</v>
      </c>
      <c r="E84" s="306">
        <v>249.82</v>
      </c>
      <c r="F84" s="16">
        <v>2600</v>
      </c>
      <c r="G84" s="16">
        <v>104379</v>
      </c>
      <c r="H84" s="16">
        <v>82763</v>
      </c>
      <c r="I84" s="306">
        <v>278.40699999999998</v>
      </c>
      <c r="K84" s="16">
        <f>B83</f>
        <v>1460</v>
      </c>
      <c r="L84" s="16">
        <f>C83+9904</f>
        <v>56128</v>
      </c>
      <c r="M84" s="16">
        <f>D83+7425+2479</f>
        <v>43990</v>
      </c>
      <c r="N84" s="306">
        <f t="shared" si="12"/>
        <v>249.185</v>
      </c>
      <c r="O84" s="16">
        <f t="shared" si="12"/>
        <v>2550</v>
      </c>
      <c r="P84" s="16">
        <f>G83+9904</f>
        <v>111565</v>
      </c>
      <c r="Q84" s="16">
        <f>H83+7425+2479</f>
        <v>90364</v>
      </c>
      <c r="R84" s="306">
        <f>I83</f>
        <v>277.35399999999998</v>
      </c>
    </row>
    <row r="85" spans="2:18">
      <c r="B85" s="16" t="s">
        <v>0</v>
      </c>
      <c r="C85" s="16" t="s">
        <v>0</v>
      </c>
      <c r="D85" s="16" t="s">
        <v>0</v>
      </c>
      <c r="E85" s="306"/>
      <c r="F85" s="16"/>
      <c r="G85" s="16"/>
      <c r="H85" s="16"/>
      <c r="I85" s="306"/>
      <c r="K85" s="16">
        <f>B84</f>
        <v>1480</v>
      </c>
      <c r="L85" s="16">
        <f>C84+9904</f>
        <v>57062</v>
      </c>
      <c r="M85" s="16">
        <f>D84+7425+2479</f>
        <v>44757</v>
      </c>
      <c r="N85" s="306">
        <f t="shared" si="12"/>
        <v>249.82</v>
      </c>
      <c r="O85" s="16">
        <f t="shared" si="12"/>
        <v>2600</v>
      </c>
      <c r="P85" s="16">
        <f>G84+9904</f>
        <v>114283</v>
      </c>
      <c r="Q85" s="16">
        <f>H84+7425+2479</f>
        <v>92667</v>
      </c>
      <c r="R85" s="306">
        <f>I84</f>
        <v>278.40699999999998</v>
      </c>
    </row>
    <row r="86" spans="2:18">
      <c r="B86" s="16">
        <v>1500</v>
      </c>
      <c r="C86" s="16">
        <v>48095</v>
      </c>
      <c r="D86" s="16">
        <v>35624</v>
      </c>
      <c r="E86" s="306">
        <v>250.45</v>
      </c>
      <c r="F86" s="16">
        <v>2650</v>
      </c>
      <c r="G86" s="16">
        <v>107087</v>
      </c>
      <c r="H86" s="16">
        <v>85055</v>
      </c>
      <c r="I86" s="306">
        <v>279.44099999999997</v>
      </c>
      <c r="K86" s="16"/>
      <c r="L86" s="16"/>
      <c r="M86" s="16"/>
      <c r="N86" s="306"/>
      <c r="O86" s="16"/>
      <c r="P86" s="16"/>
      <c r="Q86" s="16"/>
      <c r="R86" s="306"/>
    </row>
    <row r="87" spans="2:18">
      <c r="B87" s="16">
        <v>1520</v>
      </c>
      <c r="C87" s="16">
        <v>49038</v>
      </c>
      <c r="D87" s="16">
        <v>36401</v>
      </c>
      <c r="E87" s="306">
        <v>251.07400000000001</v>
      </c>
      <c r="F87" s="16">
        <v>2700</v>
      </c>
      <c r="G87" s="16">
        <v>109813</v>
      </c>
      <c r="H87" s="16">
        <v>87365</v>
      </c>
      <c r="I87" s="306">
        <v>280.46199999999999</v>
      </c>
      <c r="K87" s="16">
        <f>B86</f>
        <v>1500</v>
      </c>
      <c r="L87" s="16">
        <f>C86+9904</f>
        <v>57999</v>
      </c>
      <c r="M87" s="16">
        <f>D86+7425+2479</f>
        <v>45528</v>
      </c>
      <c r="N87" s="306">
        <f t="shared" ref="N87:O91" si="13">E86</f>
        <v>250.45</v>
      </c>
      <c r="O87" s="16">
        <f t="shared" si="13"/>
        <v>2650</v>
      </c>
      <c r="P87" s="16">
        <f>G86+9904</f>
        <v>116991</v>
      </c>
      <c r="Q87" s="16">
        <f>H86+7425+2479</f>
        <v>94959</v>
      </c>
      <c r="R87" s="306">
        <f>I86</f>
        <v>279.44099999999997</v>
      </c>
    </row>
    <row r="88" spans="2:18">
      <c r="B88" s="16">
        <v>1540</v>
      </c>
      <c r="C88" s="16">
        <v>49984</v>
      </c>
      <c r="D88" s="16">
        <v>37180</v>
      </c>
      <c r="E88" s="306">
        <v>251.69300000000001</v>
      </c>
      <c r="F88" s="16">
        <v>2750</v>
      </c>
      <c r="G88" s="16">
        <v>112549</v>
      </c>
      <c r="H88" s="16">
        <v>89686</v>
      </c>
      <c r="I88" s="306">
        <v>281.464</v>
      </c>
      <c r="K88" s="16">
        <f>B87</f>
        <v>1520</v>
      </c>
      <c r="L88" s="16">
        <f>C87+9904</f>
        <v>58942</v>
      </c>
      <c r="M88" s="16">
        <f>D87+7425+2479</f>
        <v>46305</v>
      </c>
      <c r="N88" s="306">
        <f t="shared" si="13"/>
        <v>251.07400000000001</v>
      </c>
      <c r="O88" s="16">
        <f t="shared" si="13"/>
        <v>2700</v>
      </c>
      <c r="P88" s="16">
        <f>G87+9904</f>
        <v>119717</v>
      </c>
      <c r="Q88" s="16">
        <f>H87+7425+2479</f>
        <v>97269</v>
      </c>
      <c r="R88" s="306">
        <f>I87</f>
        <v>280.46199999999999</v>
      </c>
    </row>
    <row r="89" spans="2:18">
      <c r="B89" s="16">
        <v>1560</v>
      </c>
      <c r="C89" s="16">
        <v>50934</v>
      </c>
      <c r="D89" s="16">
        <v>37964</v>
      </c>
      <c r="E89" s="306">
        <v>252.30500000000001</v>
      </c>
      <c r="F89" s="16">
        <v>2800</v>
      </c>
      <c r="G89" s="16">
        <v>115294</v>
      </c>
      <c r="H89" s="16">
        <v>92015</v>
      </c>
      <c r="I89" s="306">
        <v>282.45299999999997</v>
      </c>
      <c r="K89" s="16">
        <f>B88</f>
        <v>1540</v>
      </c>
      <c r="L89" s="16">
        <f>C88+9904</f>
        <v>59888</v>
      </c>
      <c r="M89" s="16">
        <f>D88+7425+2479</f>
        <v>47084</v>
      </c>
      <c r="N89" s="306">
        <f t="shared" si="13"/>
        <v>251.69300000000001</v>
      </c>
      <c r="O89" s="16">
        <f t="shared" si="13"/>
        <v>2750</v>
      </c>
      <c r="P89" s="16">
        <f>G88+9904</f>
        <v>122453</v>
      </c>
      <c r="Q89" s="16">
        <f>H88+7425+2479</f>
        <v>99590</v>
      </c>
      <c r="R89" s="306">
        <f>I88</f>
        <v>281.464</v>
      </c>
    </row>
    <row r="90" spans="2:18">
      <c r="B90" s="16">
        <v>1580</v>
      </c>
      <c r="C90" s="16">
        <v>51888</v>
      </c>
      <c r="D90" s="16">
        <v>38752</v>
      </c>
      <c r="E90" s="306">
        <v>252.91200000000001</v>
      </c>
      <c r="F90" s="16">
        <v>2850</v>
      </c>
      <c r="G90" s="16">
        <v>118048</v>
      </c>
      <c r="H90" s="16">
        <v>94353</v>
      </c>
      <c r="I90" s="306">
        <v>283.42899999999997</v>
      </c>
      <c r="K90" s="16">
        <f>B89</f>
        <v>1560</v>
      </c>
      <c r="L90" s="16">
        <f>C89+9904</f>
        <v>60838</v>
      </c>
      <c r="M90" s="16">
        <f>D89+7425+2479</f>
        <v>47868</v>
      </c>
      <c r="N90" s="306">
        <f t="shared" si="13"/>
        <v>252.30500000000001</v>
      </c>
      <c r="O90" s="16">
        <f t="shared" si="13"/>
        <v>2800</v>
      </c>
      <c r="P90" s="16">
        <f>G89+9904</f>
        <v>125198</v>
      </c>
      <c r="Q90" s="16">
        <f>H89+7425+2479</f>
        <v>101919</v>
      </c>
      <c r="R90" s="306">
        <f>I89</f>
        <v>282.45299999999997</v>
      </c>
    </row>
    <row r="91" spans="2:18">
      <c r="B91" s="16" t="s">
        <v>0</v>
      </c>
      <c r="C91" s="16" t="s">
        <v>0</v>
      </c>
      <c r="D91" s="16" t="s">
        <v>0</v>
      </c>
      <c r="E91" s="306"/>
      <c r="F91" s="16"/>
      <c r="G91" s="16"/>
      <c r="H91" s="16"/>
      <c r="I91" s="306"/>
      <c r="K91" s="16">
        <f>B90</f>
        <v>1580</v>
      </c>
      <c r="L91" s="16">
        <f>C90+9904</f>
        <v>61792</v>
      </c>
      <c r="M91" s="16">
        <f>D90+7425+2479</f>
        <v>48656</v>
      </c>
      <c r="N91" s="306">
        <f t="shared" si="13"/>
        <v>252.91200000000001</v>
      </c>
      <c r="O91" s="16">
        <f t="shared" si="13"/>
        <v>2850</v>
      </c>
      <c r="P91" s="16">
        <f>G90+9904</f>
        <v>127952</v>
      </c>
      <c r="Q91" s="16">
        <f>H90+7425+2479</f>
        <v>104257</v>
      </c>
      <c r="R91" s="306">
        <f>I90</f>
        <v>283.42899999999997</v>
      </c>
    </row>
    <row r="92" spans="2:18">
      <c r="B92" s="16">
        <v>1600</v>
      </c>
      <c r="C92" s="16">
        <v>52844</v>
      </c>
      <c r="D92" s="16">
        <v>39542</v>
      </c>
      <c r="E92" s="306">
        <v>253.51300000000001</v>
      </c>
      <c r="F92" s="16">
        <v>2900</v>
      </c>
      <c r="G92" s="16">
        <v>120813</v>
      </c>
      <c r="H92" s="16">
        <v>96702</v>
      </c>
      <c r="I92" s="306">
        <v>284.39</v>
      </c>
      <c r="K92" s="16"/>
      <c r="L92" s="16"/>
      <c r="M92" s="16"/>
      <c r="N92" s="306"/>
      <c r="O92" s="16"/>
      <c r="P92" s="16"/>
      <c r="Q92" s="16"/>
      <c r="R92" s="306"/>
    </row>
    <row r="93" spans="2:18">
      <c r="B93" s="16">
        <v>1620</v>
      </c>
      <c r="C93" s="16">
        <v>53805</v>
      </c>
      <c r="D93" s="16">
        <v>40336</v>
      </c>
      <c r="E93" s="306">
        <v>254.11099999999999</v>
      </c>
      <c r="F93" s="16">
        <v>2950</v>
      </c>
      <c r="G93" s="16">
        <v>123582</v>
      </c>
      <c r="H93" s="16">
        <v>99056</v>
      </c>
      <c r="I93" s="306">
        <v>285.33800000000002</v>
      </c>
      <c r="K93" s="16">
        <f>B92</f>
        <v>1600</v>
      </c>
      <c r="L93" s="16">
        <f>C92+9904</f>
        <v>62748</v>
      </c>
      <c r="M93" s="16">
        <f>D92+7425+2479</f>
        <v>49446</v>
      </c>
      <c r="N93" s="306">
        <f t="shared" ref="N93:O97" si="14">E92</f>
        <v>253.51300000000001</v>
      </c>
      <c r="O93" s="16">
        <f t="shared" si="14"/>
        <v>2900</v>
      </c>
      <c r="P93" s="16">
        <f>G92+9904</f>
        <v>130717</v>
      </c>
      <c r="Q93" s="16">
        <f>H92+7425+2479</f>
        <v>106606</v>
      </c>
      <c r="R93" s="306">
        <f>I92</f>
        <v>284.39</v>
      </c>
    </row>
    <row r="94" spans="2:18">
      <c r="B94" s="16">
        <v>1640</v>
      </c>
      <c r="C94" s="16">
        <v>54771</v>
      </c>
      <c r="D94" s="16">
        <v>41136</v>
      </c>
      <c r="E94" s="306">
        <v>254.703</v>
      </c>
      <c r="F94" s="16">
        <v>3000</v>
      </c>
      <c r="G94" s="16">
        <v>126360</v>
      </c>
      <c r="H94" s="16">
        <v>101418</v>
      </c>
      <c r="I94" s="306">
        <v>286.27300000000002</v>
      </c>
      <c r="K94" s="16">
        <f>B93</f>
        <v>1620</v>
      </c>
      <c r="L94" s="16">
        <f>C93+9904</f>
        <v>63709</v>
      </c>
      <c r="M94" s="16">
        <f>D93+7425+2479</f>
        <v>50240</v>
      </c>
      <c r="N94" s="306">
        <f t="shared" si="14"/>
        <v>254.11099999999999</v>
      </c>
      <c r="O94" s="16">
        <f t="shared" si="14"/>
        <v>2950</v>
      </c>
      <c r="P94" s="16">
        <f>G93+9904</f>
        <v>133486</v>
      </c>
      <c r="Q94" s="16">
        <f>H93+7425+2479</f>
        <v>108960</v>
      </c>
      <c r="R94" s="306">
        <f>I93</f>
        <v>285.33800000000002</v>
      </c>
    </row>
    <row r="95" spans="2:18">
      <c r="B95" s="16">
        <v>1660</v>
      </c>
      <c r="C95" s="16">
        <v>55739</v>
      </c>
      <c r="D95" s="16">
        <v>41938</v>
      </c>
      <c r="E95" s="306">
        <v>255.29</v>
      </c>
      <c r="F95" s="16">
        <v>3050</v>
      </c>
      <c r="G95" s="16">
        <v>129147</v>
      </c>
      <c r="H95" s="16">
        <v>103789</v>
      </c>
      <c r="I95" s="306">
        <v>287.19400000000002</v>
      </c>
      <c r="K95" s="16">
        <f>B94</f>
        <v>1640</v>
      </c>
      <c r="L95" s="16">
        <f>C94+9904</f>
        <v>64675</v>
      </c>
      <c r="M95" s="16">
        <f>D94+7425+2479</f>
        <v>51040</v>
      </c>
      <c r="N95" s="306">
        <f t="shared" si="14"/>
        <v>254.703</v>
      </c>
      <c r="O95" s="16">
        <f t="shared" si="14"/>
        <v>3000</v>
      </c>
      <c r="P95" s="16">
        <f>G94+9904</f>
        <v>136264</v>
      </c>
      <c r="Q95" s="16">
        <f>H94+7425+2479</f>
        <v>111322</v>
      </c>
      <c r="R95" s="306">
        <f>I94</f>
        <v>286.27300000000002</v>
      </c>
    </row>
    <row r="96" spans="2:18">
      <c r="B96" s="16">
        <v>1680</v>
      </c>
      <c r="C96" s="16">
        <v>56710</v>
      </c>
      <c r="D96" s="16">
        <v>42742</v>
      </c>
      <c r="E96" s="306">
        <v>255.87299999999999</v>
      </c>
      <c r="F96" s="16">
        <v>3100</v>
      </c>
      <c r="G96" s="16">
        <v>131942</v>
      </c>
      <c r="H96" s="16">
        <v>106169</v>
      </c>
      <c r="I96" s="306">
        <v>288.10199999999998</v>
      </c>
      <c r="K96" s="16">
        <f>B95</f>
        <v>1660</v>
      </c>
      <c r="L96" s="16">
        <f>C95+9904</f>
        <v>65643</v>
      </c>
      <c r="M96" s="16">
        <f>D95+7425+2479</f>
        <v>51842</v>
      </c>
      <c r="N96" s="306">
        <f t="shared" si="14"/>
        <v>255.29</v>
      </c>
      <c r="O96" s="16">
        <f t="shared" si="14"/>
        <v>3050</v>
      </c>
      <c r="P96" s="16">
        <f>G95+9904</f>
        <v>139051</v>
      </c>
      <c r="Q96" s="16">
        <f>H95+7425+2479</f>
        <v>113693</v>
      </c>
      <c r="R96" s="306">
        <f>I95</f>
        <v>287.19400000000002</v>
      </c>
    </row>
    <row r="97" spans="2:18">
      <c r="B97" s="16" t="s">
        <v>0</v>
      </c>
      <c r="C97" s="16" t="s">
        <v>0</v>
      </c>
      <c r="D97" s="16" t="s">
        <v>0</v>
      </c>
      <c r="E97" s="306"/>
      <c r="F97" s="16"/>
      <c r="G97" s="16"/>
      <c r="H97" s="16"/>
      <c r="I97" s="306"/>
      <c r="K97" s="16">
        <f>B96</f>
        <v>1680</v>
      </c>
      <c r="L97" s="16">
        <f>C96+9904</f>
        <v>66614</v>
      </c>
      <c r="M97" s="16">
        <f>D96+7425+2479</f>
        <v>52646</v>
      </c>
      <c r="N97" s="306">
        <f t="shared" si="14"/>
        <v>255.87299999999999</v>
      </c>
      <c r="O97" s="16">
        <f t="shared" si="14"/>
        <v>3100</v>
      </c>
      <c r="P97" s="16">
        <f>G96+9904</f>
        <v>141846</v>
      </c>
      <c r="Q97" s="16">
        <f>H96+7425+2479</f>
        <v>116073</v>
      </c>
      <c r="R97" s="306">
        <f>I96</f>
        <v>288.10199999999998</v>
      </c>
    </row>
    <row r="98" spans="2:18">
      <c r="B98" s="16">
        <v>1700</v>
      </c>
      <c r="C98" s="16">
        <v>57685</v>
      </c>
      <c r="D98" s="16">
        <v>43551</v>
      </c>
      <c r="E98" s="306">
        <v>256.45</v>
      </c>
      <c r="F98" s="16">
        <v>3150</v>
      </c>
      <c r="G98" s="16">
        <v>134744</v>
      </c>
      <c r="H98" s="16">
        <v>108555</v>
      </c>
      <c r="I98" s="306">
        <v>288.99900000000002</v>
      </c>
      <c r="K98" s="16"/>
      <c r="L98" s="16"/>
      <c r="M98" s="16"/>
      <c r="N98" s="306"/>
      <c r="O98" s="16"/>
      <c r="P98" s="16"/>
      <c r="Q98" s="16"/>
      <c r="R98" s="306"/>
    </row>
    <row r="99" spans="2:18">
      <c r="B99" s="16">
        <v>1720</v>
      </c>
      <c r="C99" s="16">
        <v>58663</v>
      </c>
      <c r="D99" s="16">
        <v>44363</v>
      </c>
      <c r="E99" s="306">
        <v>257.02199999999999</v>
      </c>
      <c r="F99" s="16">
        <v>3200</v>
      </c>
      <c r="G99" s="16">
        <v>137553</v>
      </c>
      <c r="H99" s="16">
        <v>110948</v>
      </c>
      <c r="I99" s="306">
        <v>289.88400000000001</v>
      </c>
      <c r="K99" s="16">
        <f>B98</f>
        <v>1700</v>
      </c>
      <c r="L99" s="16">
        <f>C98+9904</f>
        <v>67589</v>
      </c>
      <c r="M99" s="16">
        <f>D98+7425+2479</f>
        <v>53455</v>
      </c>
      <c r="N99" s="306">
        <f t="shared" ref="N99:O101" si="15">E98</f>
        <v>256.45</v>
      </c>
      <c r="O99" s="16">
        <f t="shared" si="15"/>
        <v>3150</v>
      </c>
      <c r="P99" s="16">
        <f>G98+9904</f>
        <v>144648</v>
      </c>
      <c r="Q99" s="16">
        <f>H98+7425+2479</f>
        <v>118459</v>
      </c>
      <c r="R99" s="306">
        <f>I98</f>
        <v>288.99900000000002</v>
      </c>
    </row>
    <row r="100" spans="2:18">
      <c r="B100" s="16">
        <v>1740</v>
      </c>
      <c r="C100" s="16">
        <v>59646</v>
      </c>
      <c r="D100" s="16">
        <v>45180</v>
      </c>
      <c r="E100" s="306">
        <v>257.589</v>
      </c>
      <c r="F100" s="16">
        <v>3250</v>
      </c>
      <c r="G100" s="16">
        <v>140368</v>
      </c>
      <c r="H100" s="16">
        <v>113348</v>
      </c>
      <c r="I100" s="306">
        <v>290.75599999999997</v>
      </c>
      <c r="K100" s="16">
        <f>B99</f>
        <v>1720</v>
      </c>
      <c r="L100" s="16">
        <f>C99+9904</f>
        <v>68567</v>
      </c>
      <c r="M100" s="16">
        <f>D99+7425+2479</f>
        <v>54267</v>
      </c>
      <c r="N100" s="306">
        <f t="shared" si="15"/>
        <v>257.02199999999999</v>
      </c>
      <c r="O100" s="16">
        <f t="shared" si="15"/>
        <v>3200</v>
      </c>
      <c r="P100" s="16">
        <f>G99+9904</f>
        <v>147457</v>
      </c>
      <c r="Q100" s="16">
        <f>H99+7425+2479</f>
        <v>120852</v>
      </c>
      <c r="R100" s="306">
        <f>I99</f>
        <v>289.88400000000001</v>
      </c>
    </row>
    <row r="101" spans="2:18">
      <c r="K101" s="16">
        <f>B100</f>
        <v>1740</v>
      </c>
      <c r="L101" s="16">
        <f>C100+9904</f>
        <v>69550</v>
      </c>
      <c r="M101" s="16">
        <f>D100+7425+2479</f>
        <v>55084</v>
      </c>
      <c r="N101" s="306">
        <f t="shared" si="15"/>
        <v>257.589</v>
      </c>
      <c r="O101" s="16">
        <f t="shared" si="15"/>
        <v>3250</v>
      </c>
      <c r="P101" s="16">
        <f>G100+9904</f>
        <v>150272</v>
      </c>
      <c r="Q101" s="16">
        <f>H100+7425+2479</f>
        <v>123252</v>
      </c>
      <c r="R101" s="306">
        <f>I100</f>
        <v>290.75599999999997</v>
      </c>
    </row>
  </sheetData>
  <mergeCells count="4">
    <mergeCell ref="B4:E4"/>
    <mergeCell ref="F4:I4"/>
    <mergeCell ref="K4:N4"/>
    <mergeCell ref="O4:R4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8.xml><?xml version="1.0" encoding="utf-8"?>
<worksheet xmlns="http://schemas.openxmlformats.org/spreadsheetml/2006/main" xmlns:r="http://schemas.openxmlformats.org/officeDocument/2006/relationships">
  <dimension ref="B2:J31"/>
  <sheetViews>
    <sheetView topLeftCell="A4" workbookViewId="0">
      <selection activeCell="G7" sqref="G7:J7"/>
    </sheetView>
  </sheetViews>
  <sheetFormatPr defaultColWidth="8.85546875" defaultRowHeight="15"/>
  <cols>
    <col min="6" max="6" width="12.85546875" style="326" bestFit="1" customWidth="1"/>
    <col min="10" max="10" width="12.85546875" style="326" bestFit="1" customWidth="1"/>
  </cols>
  <sheetData>
    <row r="2" spans="2:10">
      <c r="B2" t="s">
        <v>342</v>
      </c>
    </row>
    <row r="3" spans="2:10">
      <c r="B3" t="s">
        <v>0</v>
      </c>
    </row>
    <row r="4" spans="2:10">
      <c r="B4" t="s">
        <v>0</v>
      </c>
    </row>
    <row r="5" spans="2:10">
      <c r="B5" t="s">
        <v>82</v>
      </c>
      <c r="C5" s="128" t="s">
        <v>343</v>
      </c>
      <c r="F5"/>
    </row>
    <row r="6" spans="2:10">
      <c r="F6"/>
    </row>
    <row r="7" spans="2:10" ht="18.75">
      <c r="B7" t="s">
        <v>82</v>
      </c>
      <c r="C7" s="374" t="s">
        <v>345</v>
      </c>
      <c r="D7" s="374"/>
      <c r="E7" s="374"/>
      <c r="F7" s="374"/>
      <c r="G7" s="374" t="s">
        <v>344</v>
      </c>
      <c r="H7" s="374"/>
      <c r="I7" s="374"/>
      <c r="J7" s="374"/>
    </row>
    <row r="8" spans="2:10" ht="17.25">
      <c r="C8" s="318" t="s">
        <v>325</v>
      </c>
      <c r="D8" s="318" t="s">
        <v>36</v>
      </c>
      <c r="E8" s="318" t="s">
        <v>35</v>
      </c>
      <c r="F8" s="332" t="s">
        <v>326</v>
      </c>
      <c r="G8" s="318" t="s">
        <v>325</v>
      </c>
      <c r="H8" s="318" t="s">
        <v>36</v>
      </c>
      <c r="I8" s="318" t="s">
        <v>35</v>
      </c>
      <c r="J8" s="318" t="s">
        <v>326</v>
      </c>
    </row>
    <row r="9" spans="2:10">
      <c r="B9" t="s">
        <v>0</v>
      </c>
      <c r="C9" s="318" t="s">
        <v>303</v>
      </c>
      <c r="D9" s="318" t="s">
        <v>323</v>
      </c>
      <c r="E9" s="318" t="s">
        <v>323</v>
      </c>
      <c r="F9" s="332" t="s">
        <v>324</v>
      </c>
      <c r="G9" s="318" t="s">
        <v>303</v>
      </c>
      <c r="H9" s="318" t="s">
        <v>323</v>
      </c>
      <c r="I9" s="318" t="s">
        <v>323</v>
      </c>
      <c r="J9" s="318" t="s">
        <v>324</v>
      </c>
    </row>
    <row r="10" spans="2:10">
      <c r="C10" s="16">
        <v>0</v>
      </c>
      <c r="D10" s="16">
        <v>-10186</v>
      </c>
      <c r="E10" s="16">
        <v>-10186</v>
      </c>
      <c r="F10" s="306">
        <v>0</v>
      </c>
      <c r="G10" s="16">
        <v>1800</v>
      </c>
      <c r="H10" s="16">
        <v>76008</v>
      </c>
      <c r="I10" s="16">
        <v>61043</v>
      </c>
      <c r="J10" s="306">
        <v>325.86099999999999</v>
      </c>
    </row>
    <row r="11" spans="2:10">
      <c r="C11" s="16">
        <v>100</v>
      </c>
      <c r="D11" s="16">
        <v>-6861</v>
      </c>
      <c r="E11" s="16">
        <v>-7692</v>
      </c>
      <c r="F11" s="306">
        <v>202.56299999999999</v>
      </c>
      <c r="G11" s="16">
        <v>1900</v>
      </c>
      <c r="H11" s="16">
        <v>91624</v>
      </c>
      <c r="I11" s="16">
        <v>75827</v>
      </c>
      <c r="J11" s="306">
        <v>328.89800000000002</v>
      </c>
    </row>
    <row r="12" spans="2:10">
      <c r="C12" s="16">
        <v>200</v>
      </c>
      <c r="D12" s="16">
        <v>-3495</v>
      </c>
      <c r="E12" s="16">
        <v>-5158</v>
      </c>
      <c r="F12" s="306">
        <v>225.852</v>
      </c>
      <c r="G12" s="16">
        <v>2000</v>
      </c>
      <c r="H12" s="16">
        <v>87259</v>
      </c>
      <c r="I12" s="16">
        <v>70631</v>
      </c>
      <c r="J12" s="306">
        <v>331.78800000000001</v>
      </c>
    </row>
    <row r="13" spans="2:10">
      <c r="C13" s="16">
        <v>298</v>
      </c>
      <c r="D13" s="16">
        <v>0</v>
      </c>
      <c r="E13" s="16">
        <v>-2478</v>
      </c>
      <c r="F13" s="306">
        <v>240.03399999999999</v>
      </c>
      <c r="G13" s="16">
        <v>2200</v>
      </c>
      <c r="H13" s="16">
        <v>98578</v>
      </c>
      <c r="I13" s="16">
        <v>80287</v>
      </c>
      <c r="J13" s="306">
        <v>337.18200000000002</v>
      </c>
    </row>
    <row r="14" spans="2:10">
      <c r="C14" s="16">
        <v>300</v>
      </c>
      <c r="D14" s="16">
        <v>68</v>
      </c>
      <c r="E14" s="16">
        <v>-2426</v>
      </c>
      <c r="F14" s="306">
        <v>240.26300000000001</v>
      </c>
      <c r="G14" s="16">
        <v>2400</v>
      </c>
      <c r="H14" s="16">
        <v>109948</v>
      </c>
      <c r="I14" s="16">
        <v>89994</v>
      </c>
      <c r="J14" s="306">
        <v>342.12799999999999</v>
      </c>
    </row>
    <row r="15" spans="2:10">
      <c r="C15" s="16"/>
      <c r="D15" s="16"/>
      <c r="E15" s="16"/>
      <c r="F15" s="306"/>
      <c r="G15" s="16"/>
      <c r="H15" s="16"/>
      <c r="I15" s="16"/>
      <c r="J15" s="306"/>
    </row>
    <row r="16" spans="2:10">
      <c r="C16" s="16">
        <v>400</v>
      </c>
      <c r="D16" s="16">
        <v>3927</v>
      </c>
      <c r="E16" s="16">
        <v>601</v>
      </c>
      <c r="F16" s="306">
        <v>251.34200000000001</v>
      </c>
      <c r="G16" s="16">
        <v>2600</v>
      </c>
      <c r="H16" s="16">
        <v>121358</v>
      </c>
      <c r="I16" s="16">
        <v>99742</v>
      </c>
      <c r="J16" s="306">
        <v>346.69499999999999</v>
      </c>
    </row>
    <row r="17" spans="3:10">
      <c r="C17" s="16">
        <v>500</v>
      </c>
      <c r="D17" s="16">
        <v>8099</v>
      </c>
      <c r="E17" s="16">
        <v>3942</v>
      </c>
      <c r="F17" s="306">
        <v>260.63799999999998</v>
      </c>
      <c r="G17" s="16">
        <v>2800</v>
      </c>
      <c r="H17" s="16">
        <v>132800</v>
      </c>
      <c r="I17" s="16">
        <v>109521</v>
      </c>
      <c r="J17" s="306">
        <v>350.93400000000003</v>
      </c>
    </row>
    <row r="18" spans="3:10">
      <c r="C18" s="16">
        <v>600</v>
      </c>
      <c r="D18" s="16">
        <v>12555</v>
      </c>
      <c r="E18" s="16">
        <v>7567</v>
      </c>
      <c r="F18" s="306">
        <v>268.755</v>
      </c>
      <c r="G18" s="16">
        <v>3000</v>
      </c>
      <c r="H18" s="16">
        <v>144267</v>
      </c>
      <c r="I18" s="16">
        <v>119325</v>
      </c>
      <c r="J18" s="306">
        <v>354.89</v>
      </c>
    </row>
    <row r="19" spans="3:10">
      <c r="C19" s="16">
        <v>700</v>
      </c>
      <c r="D19" s="16">
        <v>17250</v>
      </c>
      <c r="E19" s="16">
        <v>11430</v>
      </c>
      <c r="F19" s="306">
        <v>275.988</v>
      </c>
      <c r="G19" s="16">
        <v>3200</v>
      </c>
      <c r="H19" s="16">
        <v>155756</v>
      </c>
      <c r="I19" s="16">
        <v>129151</v>
      </c>
      <c r="J19" s="306">
        <v>358.59699999999998</v>
      </c>
    </row>
    <row r="20" spans="3:10">
      <c r="C20" s="16">
        <v>800</v>
      </c>
      <c r="D20" s="16">
        <v>22138</v>
      </c>
      <c r="E20" s="16">
        <v>15487</v>
      </c>
      <c r="F20" s="306">
        <v>282.51299999999998</v>
      </c>
      <c r="G20" s="16">
        <v>3400</v>
      </c>
      <c r="H20" s="16">
        <v>167262</v>
      </c>
      <c r="I20" s="16">
        <v>138994</v>
      </c>
      <c r="J20" s="306">
        <v>362.08499999999998</v>
      </c>
    </row>
    <row r="21" spans="3:10">
      <c r="C21" s="16"/>
      <c r="D21" s="16"/>
      <c r="E21" s="16"/>
      <c r="F21" s="306"/>
      <c r="G21" s="16"/>
      <c r="H21" s="16"/>
      <c r="I21" s="16"/>
      <c r="J21" s="306"/>
    </row>
    <row r="22" spans="3:10">
      <c r="C22" s="16">
        <v>900</v>
      </c>
      <c r="D22" s="16">
        <v>27180</v>
      </c>
      <c r="E22" s="16">
        <v>19697</v>
      </c>
      <c r="F22" s="306">
        <v>288.45</v>
      </c>
      <c r="G22" s="16">
        <v>3600</v>
      </c>
      <c r="H22" s="16">
        <v>178783</v>
      </c>
      <c r="I22" s="16">
        <v>148853</v>
      </c>
      <c r="J22" s="306">
        <v>365.37799999999999</v>
      </c>
    </row>
    <row r="23" spans="3:10">
      <c r="C23" s="16">
        <v>1000</v>
      </c>
      <c r="D23" s="16">
        <v>32344</v>
      </c>
      <c r="E23" s="16">
        <v>24030</v>
      </c>
      <c r="F23" s="306">
        <v>293.88900000000001</v>
      </c>
      <c r="G23" s="16">
        <v>3800</v>
      </c>
      <c r="H23" s="16">
        <v>190316</v>
      </c>
      <c r="I23" s="16">
        <v>158723</v>
      </c>
      <c r="J23" s="306">
        <v>368.495</v>
      </c>
    </row>
    <row r="24" spans="3:10">
      <c r="C24" s="16">
        <v>1100</v>
      </c>
      <c r="D24" s="16">
        <v>37606</v>
      </c>
      <c r="E24" s="16">
        <v>28461</v>
      </c>
      <c r="F24" s="306">
        <v>298.904</v>
      </c>
      <c r="G24" s="16">
        <v>4000</v>
      </c>
      <c r="H24" s="16">
        <v>201860</v>
      </c>
      <c r="I24" s="16">
        <v>168604</v>
      </c>
      <c r="J24" s="306">
        <v>371.45600000000002</v>
      </c>
    </row>
    <row r="25" spans="3:10">
      <c r="C25" s="16">
        <v>1200</v>
      </c>
      <c r="D25" s="16">
        <v>42946</v>
      </c>
      <c r="E25" s="16">
        <v>32969</v>
      </c>
      <c r="F25" s="306">
        <v>303.55099999999999</v>
      </c>
      <c r="G25" s="16">
        <v>4400</v>
      </c>
      <c r="H25" s="16">
        <v>224973</v>
      </c>
      <c r="I25" s="16">
        <v>188391</v>
      </c>
      <c r="J25" s="306">
        <v>376.96300000000002</v>
      </c>
    </row>
    <row r="26" spans="3:10">
      <c r="C26" s="16">
        <v>1300</v>
      </c>
      <c r="D26" s="16">
        <v>48351</v>
      </c>
      <c r="E26" s="16">
        <v>37543</v>
      </c>
      <c r="F26" s="306">
        <v>307.87599999999998</v>
      </c>
      <c r="G26" s="16">
        <v>4800</v>
      </c>
      <c r="H26" s="16">
        <v>248114</v>
      </c>
      <c r="I26" s="16">
        <v>208207</v>
      </c>
      <c r="J26" s="306">
        <v>381.99700000000001</v>
      </c>
    </row>
    <row r="27" spans="3:10">
      <c r="C27" s="16"/>
      <c r="D27" s="16"/>
      <c r="E27" s="16"/>
      <c r="F27" s="306"/>
      <c r="G27" s="16"/>
      <c r="H27" s="16"/>
      <c r="I27" s="16"/>
      <c r="J27" s="306"/>
    </row>
    <row r="28" spans="3:10">
      <c r="C28" s="16">
        <v>1400</v>
      </c>
      <c r="D28" s="16">
        <v>53808</v>
      </c>
      <c r="E28" s="16">
        <v>42168</v>
      </c>
      <c r="F28" s="306">
        <v>311.92</v>
      </c>
      <c r="G28" s="16">
        <v>5200</v>
      </c>
      <c r="H28" s="16">
        <v>271276</v>
      </c>
      <c r="I28" s="16">
        <v>228043</v>
      </c>
      <c r="J28" s="306">
        <v>386.63200000000001</v>
      </c>
    </row>
    <row r="29" spans="3:10">
      <c r="C29" s="16">
        <v>1500</v>
      </c>
      <c r="D29" s="16">
        <v>59309</v>
      </c>
      <c r="E29" s="16">
        <v>46838</v>
      </c>
      <c r="F29" s="306">
        <v>315.71499999999997</v>
      </c>
      <c r="G29" s="16">
        <v>5600</v>
      </c>
      <c r="H29" s="16">
        <v>294455</v>
      </c>
      <c r="I29" s="16">
        <v>247897</v>
      </c>
      <c r="J29" s="306">
        <v>390.92599999999999</v>
      </c>
    </row>
    <row r="30" spans="3:10">
      <c r="C30" s="16">
        <v>1600</v>
      </c>
      <c r="D30" s="16">
        <v>64846</v>
      </c>
      <c r="E30" s="16">
        <v>51544</v>
      </c>
      <c r="F30" s="306">
        <v>319.28899999999999</v>
      </c>
      <c r="G30" s="16">
        <v>6000</v>
      </c>
      <c r="H30" s="16">
        <v>317648</v>
      </c>
      <c r="I30" s="16">
        <v>267764</v>
      </c>
      <c r="J30" s="306">
        <v>394.92599999999999</v>
      </c>
    </row>
    <row r="31" spans="3:10">
      <c r="C31" s="16">
        <v>1700</v>
      </c>
      <c r="D31" s="16">
        <v>70414</v>
      </c>
      <c r="E31" s="16">
        <v>56280</v>
      </c>
      <c r="F31" s="306">
        <v>322.66399999999999</v>
      </c>
      <c r="G31" s="16" t="s">
        <v>0</v>
      </c>
      <c r="H31" s="16" t="s">
        <v>0</v>
      </c>
      <c r="I31" s="16" t="s">
        <v>0</v>
      </c>
      <c r="J31" s="306" t="s">
        <v>0</v>
      </c>
    </row>
  </sheetData>
  <mergeCells count="2">
    <mergeCell ref="C7:F7"/>
    <mergeCell ref="G7:J7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9.xml><?xml version="1.0" encoding="utf-8"?>
<worksheet xmlns="http://schemas.openxmlformats.org/spreadsheetml/2006/main" xmlns:r="http://schemas.openxmlformats.org/officeDocument/2006/relationships">
  <dimension ref="B2:I28"/>
  <sheetViews>
    <sheetView workbookViewId="0">
      <selection activeCell="B2" sqref="B2:E4"/>
    </sheetView>
  </sheetViews>
  <sheetFormatPr defaultColWidth="8.85546875" defaultRowHeight="15"/>
  <cols>
    <col min="5" max="5" width="12.85546875" bestFit="1" customWidth="1"/>
    <col min="9" max="9" width="12.85546875" bestFit="1" customWidth="1"/>
  </cols>
  <sheetData>
    <row r="2" spans="2:9">
      <c r="B2" s="128" t="s">
        <v>346</v>
      </c>
      <c r="I2" s="326"/>
    </row>
    <row r="3" spans="2:9">
      <c r="I3" s="326"/>
    </row>
    <row r="4" spans="2:9" ht="18.75">
      <c r="B4" s="374" t="s">
        <v>348</v>
      </c>
      <c r="C4" s="374"/>
      <c r="D4" s="374"/>
      <c r="E4" s="374"/>
      <c r="F4" s="374" t="s">
        <v>347</v>
      </c>
      <c r="G4" s="374"/>
      <c r="H4" s="374"/>
      <c r="I4" s="374"/>
    </row>
    <row r="5" spans="2:9" ht="17.25">
      <c r="B5" s="318" t="s">
        <v>325</v>
      </c>
      <c r="C5" s="318" t="s">
        <v>36</v>
      </c>
      <c r="D5" s="318" t="s">
        <v>35</v>
      </c>
      <c r="E5" s="332" t="s">
        <v>326</v>
      </c>
      <c r="F5" s="318" t="s">
        <v>325</v>
      </c>
      <c r="G5" s="318" t="s">
        <v>36</v>
      </c>
      <c r="H5" s="318" t="s">
        <v>35</v>
      </c>
      <c r="I5" s="318" t="s">
        <v>326</v>
      </c>
    </row>
    <row r="6" spans="2:9">
      <c r="B6" s="318" t="s">
        <v>303</v>
      </c>
      <c r="C6" s="318" t="s">
        <v>323</v>
      </c>
      <c r="D6" s="318" t="s">
        <v>323</v>
      </c>
      <c r="E6" s="332" t="s">
        <v>324</v>
      </c>
      <c r="F6" s="318" t="s">
        <v>303</v>
      </c>
      <c r="G6" s="318" t="s">
        <v>323</v>
      </c>
      <c r="H6" s="318" t="s">
        <v>323</v>
      </c>
      <c r="I6" s="318" t="s">
        <v>324</v>
      </c>
    </row>
    <row r="7" spans="2:9">
      <c r="B7" s="16">
        <v>0</v>
      </c>
      <c r="C7" s="16">
        <v>-9192</v>
      </c>
      <c r="D7" s="16">
        <v>-9192</v>
      </c>
      <c r="E7" s="306">
        <v>0</v>
      </c>
      <c r="F7" s="16">
        <v>1800</v>
      </c>
      <c r="G7" s="16">
        <v>50557</v>
      </c>
      <c r="H7" s="16">
        <v>35592</v>
      </c>
      <c r="I7" s="306">
        <v>269.28199999999998</v>
      </c>
    </row>
    <row r="8" spans="2:9">
      <c r="B8" s="16">
        <v>100</v>
      </c>
      <c r="C8" s="16">
        <v>-6073</v>
      </c>
      <c r="D8" s="16">
        <v>-6904</v>
      </c>
      <c r="E8" s="306">
        <v>177.03100000000001</v>
      </c>
      <c r="F8" s="16">
        <v>1900</v>
      </c>
      <c r="G8" s="16">
        <v>54201</v>
      </c>
      <c r="H8" s="16">
        <v>38404</v>
      </c>
      <c r="I8" s="306">
        <v>271.25200000000001</v>
      </c>
    </row>
    <row r="9" spans="2:9">
      <c r="B9" s="16">
        <v>200</v>
      </c>
      <c r="C9" s="16">
        <v>-2951</v>
      </c>
      <c r="D9" s="16">
        <v>-4614</v>
      </c>
      <c r="E9" s="306">
        <v>198.74700000000001</v>
      </c>
      <c r="F9" s="16">
        <v>2000</v>
      </c>
      <c r="G9" s="16">
        <v>57859</v>
      </c>
      <c r="H9" s="16">
        <v>41231</v>
      </c>
      <c r="I9" s="306">
        <v>273.12799999999999</v>
      </c>
    </row>
    <row r="10" spans="2:9">
      <c r="B10" s="16">
        <v>298</v>
      </c>
      <c r="C10" s="16">
        <v>0</v>
      </c>
      <c r="D10" s="16">
        <v>-2478</v>
      </c>
      <c r="E10" s="306">
        <v>210.75899999999999</v>
      </c>
      <c r="F10" s="16">
        <v>2200</v>
      </c>
      <c r="G10" s="16">
        <v>65212</v>
      </c>
      <c r="H10" s="16">
        <v>46921</v>
      </c>
      <c r="I10" s="306">
        <v>276.63200000000001</v>
      </c>
    </row>
    <row r="11" spans="2:9">
      <c r="B11" s="16">
        <v>300</v>
      </c>
      <c r="C11" s="16">
        <v>55</v>
      </c>
      <c r="D11" s="16">
        <v>-2439</v>
      </c>
      <c r="E11" s="306">
        <v>210.94300000000001</v>
      </c>
      <c r="F11" s="16">
        <v>2400</v>
      </c>
      <c r="G11" s="16">
        <v>72606</v>
      </c>
      <c r="H11" s="16">
        <v>52652</v>
      </c>
      <c r="I11" s="306">
        <v>279.84899999999999</v>
      </c>
    </row>
    <row r="12" spans="2:9">
      <c r="B12" s="16"/>
      <c r="C12" s="16"/>
      <c r="D12" s="16"/>
      <c r="E12" s="306"/>
      <c r="F12" s="16"/>
      <c r="G12" s="16"/>
      <c r="H12" s="16"/>
      <c r="I12" s="306"/>
    </row>
    <row r="13" spans="2:9">
      <c r="B13" s="16">
        <v>400</v>
      </c>
      <c r="C13" s="16">
        <v>304</v>
      </c>
      <c r="D13" s="16">
        <v>-286</v>
      </c>
      <c r="E13" s="306">
        <v>219.529</v>
      </c>
      <c r="F13" s="16">
        <v>2600</v>
      </c>
      <c r="G13" s="16">
        <v>80034</v>
      </c>
      <c r="H13" s="16">
        <v>58418</v>
      </c>
      <c r="I13" s="306">
        <v>282.822</v>
      </c>
    </row>
    <row r="14" spans="2:9">
      <c r="B14" s="16">
        <v>500</v>
      </c>
      <c r="C14" s="16">
        <v>6059</v>
      </c>
      <c r="D14" s="16">
        <v>1902</v>
      </c>
      <c r="E14" s="306">
        <v>226.26300000000001</v>
      </c>
      <c r="F14" s="16">
        <v>2800</v>
      </c>
      <c r="G14" s="16">
        <v>87491</v>
      </c>
      <c r="H14" s="16">
        <v>64212</v>
      </c>
      <c r="I14" s="306">
        <v>285.58499999999998</v>
      </c>
    </row>
    <row r="15" spans="2:9">
      <c r="B15" s="16">
        <v>600</v>
      </c>
      <c r="C15" s="16">
        <v>9144</v>
      </c>
      <c r="D15" s="16">
        <v>4156</v>
      </c>
      <c r="E15" s="306">
        <v>231.886</v>
      </c>
      <c r="F15" s="16">
        <v>3000</v>
      </c>
      <c r="G15" s="16">
        <v>94973</v>
      </c>
      <c r="H15" s="16">
        <v>70031</v>
      </c>
      <c r="I15" s="306">
        <v>288.16500000000002</v>
      </c>
    </row>
    <row r="16" spans="2:9">
      <c r="B16" s="16">
        <v>700</v>
      </c>
      <c r="C16" s="16">
        <v>12308</v>
      </c>
      <c r="D16" s="16">
        <v>6488</v>
      </c>
      <c r="E16" s="306">
        <v>236.762</v>
      </c>
      <c r="F16" s="16">
        <v>3200</v>
      </c>
      <c r="G16" s="16">
        <v>102477</v>
      </c>
      <c r="H16" s="16">
        <v>75872</v>
      </c>
      <c r="I16" s="306">
        <v>290.58699999999999</v>
      </c>
    </row>
    <row r="17" spans="2:9">
      <c r="B17" s="16">
        <v>800</v>
      </c>
      <c r="C17" s="16">
        <v>15548</v>
      </c>
      <c r="D17" s="16">
        <v>8897</v>
      </c>
      <c r="E17" s="306">
        <v>241.08799999999999</v>
      </c>
      <c r="F17" s="16">
        <v>3400</v>
      </c>
      <c r="G17" s="16">
        <v>110000</v>
      </c>
      <c r="H17" s="16">
        <v>81732</v>
      </c>
      <c r="I17" s="306">
        <v>292.86700000000002</v>
      </c>
    </row>
    <row r="18" spans="2:9">
      <c r="B18" s="16"/>
      <c r="C18" s="16"/>
      <c r="D18" s="16"/>
      <c r="E18" s="306"/>
      <c r="F18" s="16"/>
      <c r="G18" s="16"/>
      <c r="H18" s="16"/>
      <c r="I18" s="306"/>
    </row>
    <row r="19" spans="2:9">
      <c r="B19" s="16">
        <v>900</v>
      </c>
      <c r="C19" s="16">
        <v>18858</v>
      </c>
      <c r="D19" s="16">
        <v>11375</v>
      </c>
      <c r="E19" s="306">
        <v>244.98500000000001</v>
      </c>
      <c r="F19" s="16">
        <v>3600</v>
      </c>
      <c r="G19" s="16">
        <v>117541</v>
      </c>
      <c r="H19" s="16">
        <v>87611</v>
      </c>
      <c r="I19" s="306">
        <v>295.02199999999999</v>
      </c>
    </row>
    <row r="20" spans="2:9">
      <c r="B20" s="16">
        <v>1000</v>
      </c>
      <c r="C20" s="16">
        <v>22229</v>
      </c>
      <c r="D20" s="16">
        <v>13915</v>
      </c>
      <c r="E20" s="306">
        <v>248.536</v>
      </c>
      <c r="F20" s="16">
        <v>3800</v>
      </c>
      <c r="G20" s="16">
        <v>125099</v>
      </c>
      <c r="H20" s="16">
        <v>93506</v>
      </c>
      <c r="I20" s="306">
        <v>297.065</v>
      </c>
    </row>
    <row r="21" spans="2:9">
      <c r="B21" s="16">
        <v>1100</v>
      </c>
      <c r="C21" s="16">
        <v>25653</v>
      </c>
      <c r="D21" s="16">
        <v>16508</v>
      </c>
      <c r="E21" s="306">
        <v>251.79900000000001</v>
      </c>
      <c r="F21" s="16">
        <v>4000</v>
      </c>
      <c r="G21" s="16">
        <v>132671</v>
      </c>
      <c r="H21" s="16">
        <v>99415</v>
      </c>
      <c r="I21" s="306">
        <v>299.00700000000001</v>
      </c>
    </row>
    <row r="22" spans="2:9">
      <c r="B22" s="16">
        <v>1200</v>
      </c>
      <c r="C22" s="16">
        <v>29120</v>
      </c>
      <c r="D22" s="16">
        <v>19143</v>
      </c>
      <c r="E22" s="306">
        <v>254.816</v>
      </c>
      <c r="F22" s="16">
        <v>4400</v>
      </c>
      <c r="G22" s="16">
        <v>147857</v>
      </c>
      <c r="H22" s="16">
        <v>111275</v>
      </c>
      <c r="I22" s="306">
        <v>302.62599999999998</v>
      </c>
    </row>
    <row r="23" spans="2:9">
      <c r="B23" s="16">
        <v>1300</v>
      </c>
      <c r="C23" s="16">
        <v>32626</v>
      </c>
      <c r="D23" s="16">
        <v>21818</v>
      </c>
      <c r="E23" s="306">
        <v>257.62099999999998</v>
      </c>
      <c r="F23" s="16">
        <v>4800</v>
      </c>
      <c r="G23" s="16">
        <v>163094</v>
      </c>
      <c r="H23" s="16">
        <v>123187</v>
      </c>
      <c r="I23" s="306">
        <v>305.94</v>
      </c>
    </row>
    <row r="24" spans="2:9">
      <c r="B24" s="16"/>
      <c r="C24" s="16"/>
      <c r="D24" s="16"/>
      <c r="E24" s="306"/>
      <c r="F24" s="16"/>
      <c r="G24" s="16"/>
      <c r="H24" s="16"/>
      <c r="I24" s="306"/>
    </row>
    <row r="25" spans="2:9">
      <c r="B25" s="16">
        <v>1400</v>
      </c>
      <c r="C25" s="16">
        <v>36164</v>
      </c>
      <c r="D25" s="16">
        <v>24524</v>
      </c>
      <c r="E25" s="306">
        <v>260.24299999999999</v>
      </c>
      <c r="F25" s="16">
        <v>5200</v>
      </c>
      <c r="G25" s="16">
        <v>178377</v>
      </c>
      <c r="H25" s="16">
        <v>135144</v>
      </c>
      <c r="I25" s="306">
        <v>308.99799999999999</v>
      </c>
    </row>
    <row r="26" spans="2:9">
      <c r="B26" s="16">
        <v>1500</v>
      </c>
      <c r="C26" s="16">
        <v>39729</v>
      </c>
      <c r="D26" s="16">
        <v>27258</v>
      </c>
      <c r="E26" s="306">
        <v>262.70299999999997</v>
      </c>
      <c r="F26" s="16">
        <v>5600</v>
      </c>
      <c r="G26" s="16">
        <v>193703</v>
      </c>
      <c r="H26" s="16">
        <v>147145</v>
      </c>
      <c r="I26" s="306">
        <v>311.83800000000002</v>
      </c>
    </row>
    <row r="27" spans="2:9">
      <c r="B27" s="16">
        <v>1600</v>
      </c>
      <c r="C27" s="16">
        <v>43319</v>
      </c>
      <c r="D27" s="16">
        <v>30017</v>
      </c>
      <c r="E27" s="306">
        <v>265.01900000000001</v>
      </c>
      <c r="F27" s="16">
        <v>6000</v>
      </c>
      <c r="G27" s="16">
        <v>209070</v>
      </c>
      <c r="H27" s="16">
        <v>159186</v>
      </c>
      <c r="I27" s="306">
        <v>314.488</v>
      </c>
    </row>
    <row r="28" spans="2:9">
      <c r="B28" s="16">
        <v>1700</v>
      </c>
      <c r="C28" s="16">
        <v>46929</v>
      </c>
      <c r="D28" s="16">
        <v>32795</v>
      </c>
      <c r="E28" s="306">
        <v>267.20800000000003</v>
      </c>
      <c r="F28" s="16" t="s">
        <v>0</v>
      </c>
      <c r="G28" s="16" t="s">
        <v>0</v>
      </c>
      <c r="H28" s="16" t="s">
        <v>0</v>
      </c>
      <c r="I28" s="16" t="s">
        <v>0</v>
      </c>
    </row>
  </sheetData>
  <mergeCells count="2">
    <mergeCell ref="B4:E4"/>
    <mergeCell ref="F4:I4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0.xml><?xml version="1.0" encoding="utf-8"?>
<worksheet xmlns="http://schemas.openxmlformats.org/spreadsheetml/2006/main" xmlns:r="http://schemas.openxmlformats.org/officeDocument/2006/relationships">
  <dimension ref="B1:J43"/>
  <sheetViews>
    <sheetView workbookViewId="0">
      <selection activeCell="G1" sqref="G1"/>
    </sheetView>
  </sheetViews>
  <sheetFormatPr defaultColWidth="8.85546875" defaultRowHeight="15"/>
  <cols>
    <col min="4" max="4" width="9.85546875" style="326" bestFit="1" customWidth="1"/>
    <col min="5" max="5" width="12.42578125" style="326" bestFit="1" customWidth="1"/>
    <col min="10" max="10" width="12.85546875" bestFit="1" customWidth="1"/>
  </cols>
  <sheetData>
    <row r="1" spans="2:10">
      <c r="G1" s="330" t="s">
        <v>330</v>
      </c>
    </row>
    <row r="2" spans="2:10">
      <c r="B2" s="128" t="s">
        <v>351</v>
      </c>
      <c r="G2" s="128" t="s">
        <v>351</v>
      </c>
    </row>
    <row r="3" spans="2:10">
      <c r="B3" s="128"/>
      <c r="G3" s="128"/>
    </row>
    <row r="4" spans="2:10" ht="18.75">
      <c r="B4" s="374" t="s">
        <v>350</v>
      </c>
      <c r="C4" s="374"/>
      <c r="D4" s="374"/>
      <c r="E4" s="374"/>
      <c r="G4" s="374" t="s">
        <v>352</v>
      </c>
      <c r="H4" s="374"/>
      <c r="I4" s="374"/>
      <c r="J4" s="374"/>
    </row>
    <row r="5" spans="2:10">
      <c r="B5" s="374" t="s">
        <v>349</v>
      </c>
      <c r="C5" s="374"/>
      <c r="D5" s="374"/>
      <c r="E5" s="374"/>
      <c r="G5" s="374" t="s">
        <v>349</v>
      </c>
      <c r="H5" s="374"/>
      <c r="I5" s="374"/>
      <c r="J5" s="374"/>
    </row>
    <row r="6" spans="2:10" ht="17.25">
      <c r="B6" s="318" t="s">
        <v>325</v>
      </c>
      <c r="C6" s="318" t="s">
        <v>36</v>
      </c>
      <c r="D6" s="318" t="s">
        <v>35</v>
      </c>
      <c r="E6" s="332" t="s">
        <v>326</v>
      </c>
      <c r="G6" s="318" t="s">
        <v>325</v>
      </c>
      <c r="H6" s="318" t="s">
        <v>36</v>
      </c>
      <c r="I6" s="318" t="s">
        <v>35</v>
      </c>
      <c r="J6" s="332" t="s">
        <v>326</v>
      </c>
    </row>
    <row r="7" spans="2:10">
      <c r="B7" s="318" t="s">
        <v>303</v>
      </c>
      <c r="C7" s="318" t="s">
        <v>323</v>
      </c>
      <c r="D7" s="318" t="s">
        <v>323</v>
      </c>
      <c r="E7" s="332" t="s">
        <v>324</v>
      </c>
      <c r="G7" s="318" t="s">
        <v>303</v>
      </c>
      <c r="H7" s="318" t="s">
        <v>323</v>
      </c>
      <c r="I7" s="318" t="s">
        <v>323</v>
      </c>
      <c r="J7" s="332" t="s">
        <v>324</v>
      </c>
    </row>
    <row r="8" spans="2:10">
      <c r="B8" s="16">
        <v>0</v>
      </c>
      <c r="C8" s="16">
        <v>-9188</v>
      </c>
      <c r="D8" s="14">
        <v>-9188</v>
      </c>
      <c r="E8" s="306">
        <v>0</v>
      </c>
      <c r="G8" s="16">
        <f>B8</f>
        <v>0</v>
      </c>
      <c r="H8" s="16">
        <f>C8+9188</f>
        <v>0</v>
      </c>
      <c r="I8" s="321">
        <f>D8+9188</f>
        <v>0</v>
      </c>
      <c r="J8" s="306">
        <f>E8</f>
        <v>0</v>
      </c>
    </row>
    <row r="9" spans="2:10">
      <c r="B9" s="16">
        <v>298</v>
      </c>
      <c r="C9" s="16">
        <v>0</v>
      </c>
      <c r="D9" s="306">
        <v>-2477.5720000000001</v>
      </c>
      <c r="E9" s="306">
        <v>183.59399999999999</v>
      </c>
      <c r="G9" s="16">
        <f t="shared" ref="G9:G43" si="0">B9</f>
        <v>298</v>
      </c>
      <c r="H9" s="16">
        <f t="shared" ref="H9:H43" si="1">C9+9188</f>
        <v>9188</v>
      </c>
      <c r="I9" s="321">
        <f t="shared" ref="I9:I43" si="2">D9+9188</f>
        <v>6710.4279999999999</v>
      </c>
      <c r="J9" s="306">
        <f t="shared" ref="J9:J43" si="3">E9</f>
        <v>183.59399999999999</v>
      </c>
    </row>
    <row r="10" spans="2:10">
      <c r="B10" s="16">
        <v>300</v>
      </c>
      <c r="C10" s="16">
        <v>56</v>
      </c>
      <c r="D10" s="14">
        <v>-2438.1999999999998</v>
      </c>
      <c r="E10" s="306">
        <v>183.779</v>
      </c>
      <c r="G10" s="16">
        <f t="shared" si="0"/>
        <v>300</v>
      </c>
      <c r="H10" s="16">
        <f t="shared" si="1"/>
        <v>9244</v>
      </c>
      <c r="I10" s="321">
        <f t="shared" si="2"/>
        <v>6749.8</v>
      </c>
      <c r="J10" s="306">
        <f t="shared" si="3"/>
        <v>183.779</v>
      </c>
    </row>
    <row r="11" spans="2:10">
      <c r="B11" s="16">
        <v>500</v>
      </c>
      <c r="C11" s="16">
        <v>5993</v>
      </c>
      <c r="D11" s="14">
        <v>1836</v>
      </c>
      <c r="E11" s="306">
        <v>198.95500000000001</v>
      </c>
      <c r="G11" s="16">
        <f t="shared" si="0"/>
        <v>500</v>
      </c>
      <c r="H11" s="16">
        <f t="shared" si="1"/>
        <v>15181</v>
      </c>
      <c r="I11" s="321">
        <f t="shared" si="2"/>
        <v>11024</v>
      </c>
      <c r="J11" s="306">
        <f t="shared" si="3"/>
        <v>198.95500000000001</v>
      </c>
    </row>
    <row r="12" spans="2:10">
      <c r="B12" s="16">
        <v>1000</v>
      </c>
      <c r="C12" s="16">
        <v>20935</v>
      </c>
      <c r="D12" s="14">
        <v>12621</v>
      </c>
      <c r="E12" s="306">
        <v>219.624</v>
      </c>
      <c r="G12" s="16">
        <f t="shared" si="0"/>
        <v>1000</v>
      </c>
      <c r="H12" s="16">
        <f t="shared" si="1"/>
        <v>30123</v>
      </c>
      <c r="I12" s="321">
        <f t="shared" si="2"/>
        <v>21809</v>
      </c>
      <c r="J12" s="306">
        <f t="shared" si="3"/>
        <v>219.624</v>
      </c>
    </row>
    <row r="13" spans="2:10">
      <c r="B13" s="16">
        <v>1500</v>
      </c>
      <c r="C13" s="16">
        <v>36858</v>
      </c>
      <c r="D13" s="14">
        <v>24387</v>
      </c>
      <c r="E13" s="306">
        <v>232.506</v>
      </c>
      <c r="G13" s="16">
        <f t="shared" si="0"/>
        <v>1500</v>
      </c>
      <c r="H13" s="16">
        <f t="shared" si="1"/>
        <v>46046</v>
      </c>
      <c r="I13" s="321">
        <f t="shared" si="2"/>
        <v>33575</v>
      </c>
      <c r="J13" s="306">
        <f t="shared" si="3"/>
        <v>232.506</v>
      </c>
    </row>
    <row r="14" spans="2:10">
      <c r="B14" s="16">
        <v>1600</v>
      </c>
      <c r="C14" s="16">
        <v>40170</v>
      </c>
      <c r="D14" s="14">
        <v>26867.599999999999</v>
      </c>
      <c r="E14" s="306">
        <v>234.642</v>
      </c>
      <c r="G14" s="16">
        <f t="shared" si="0"/>
        <v>1600</v>
      </c>
      <c r="H14" s="16">
        <f t="shared" si="1"/>
        <v>49358</v>
      </c>
      <c r="I14" s="321">
        <f t="shared" si="2"/>
        <v>36055.599999999999</v>
      </c>
      <c r="J14" s="306">
        <f t="shared" si="3"/>
        <v>234.642</v>
      </c>
    </row>
    <row r="15" spans="2:10">
      <c r="B15" s="16">
        <v>1700</v>
      </c>
      <c r="C15" s="16">
        <v>43518</v>
      </c>
      <c r="D15" s="14">
        <v>29384.2</v>
      </c>
      <c r="E15" s="306">
        <v>236.672</v>
      </c>
      <c r="G15" s="16">
        <f t="shared" si="0"/>
        <v>1700</v>
      </c>
      <c r="H15" s="16">
        <f t="shared" si="1"/>
        <v>52706</v>
      </c>
      <c r="I15" s="321">
        <f t="shared" si="2"/>
        <v>38572.199999999997</v>
      </c>
      <c r="J15" s="306">
        <f t="shared" si="3"/>
        <v>236.672</v>
      </c>
    </row>
    <row r="16" spans="2:10">
      <c r="B16" s="16">
        <v>1800</v>
      </c>
      <c r="C16" s="16">
        <v>46901</v>
      </c>
      <c r="D16" s="14">
        <v>31935.8</v>
      </c>
      <c r="E16" s="306">
        <v>238.60599999999999</v>
      </c>
      <c r="G16" s="16">
        <f t="shared" si="0"/>
        <v>1800</v>
      </c>
      <c r="H16" s="16">
        <f t="shared" si="1"/>
        <v>56089</v>
      </c>
      <c r="I16" s="321">
        <f t="shared" si="2"/>
        <v>41123.800000000003</v>
      </c>
      <c r="J16" s="306">
        <f t="shared" si="3"/>
        <v>238.60599999999999</v>
      </c>
    </row>
    <row r="17" spans="2:10">
      <c r="B17" s="16">
        <v>1900</v>
      </c>
      <c r="C17" s="16">
        <v>50317</v>
      </c>
      <c r="D17" s="14">
        <v>34520.400000000001</v>
      </c>
      <c r="E17" s="306">
        <v>240.453</v>
      </c>
      <c r="G17" s="16">
        <f t="shared" si="0"/>
        <v>1900</v>
      </c>
      <c r="H17" s="16">
        <f t="shared" si="1"/>
        <v>59505</v>
      </c>
      <c r="I17" s="321">
        <f t="shared" si="2"/>
        <v>43708.4</v>
      </c>
      <c r="J17" s="306">
        <f t="shared" si="3"/>
        <v>240.453</v>
      </c>
    </row>
    <row r="18" spans="2:10">
      <c r="B18" s="16">
        <v>2000</v>
      </c>
      <c r="C18" s="16">
        <v>53764</v>
      </c>
      <c r="D18" s="14">
        <v>37136</v>
      </c>
      <c r="E18" s="306">
        <v>242.221</v>
      </c>
      <c r="G18" s="16">
        <f t="shared" si="0"/>
        <v>2000</v>
      </c>
      <c r="H18" s="16">
        <f t="shared" si="1"/>
        <v>62952</v>
      </c>
      <c r="I18" s="321">
        <f t="shared" si="2"/>
        <v>46324</v>
      </c>
      <c r="J18" s="306">
        <f t="shared" si="3"/>
        <v>242.221</v>
      </c>
    </row>
    <row r="19" spans="2:10">
      <c r="B19" s="16">
        <v>2050</v>
      </c>
      <c r="C19" s="16">
        <v>55499</v>
      </c>
      <c r="D19" s="14">
        <v>38455.300000000003</v>
      </c>
      <c r="E19" s="306">
        <v>243.077</v>
      </c>
      <c r="G19" s="16">
        <f t="shared" si="0"/>
        <v>2050</v>
      </c>
      <c r="H19" s="16">
        <f t="shared" si="1"/>
        <v>64687</v>
      </c>
      <c r="I19" s="321">
        <f t="shared" si="2"/>
        <v>47643.3</v>
      </c>
      <c r="J19" s="306">
        <f t="shared" si="3"/>
        <v>243.077</v>
      </c>
    </row>
    <row r="20" spans="2:10">
      <c r="B20" s="16">
        <v>2100</v>
      </c>
      <c r="C20" s="16">
        <v>57240</v>
      </c>
      <c r="D20" s="14">
        <v>39780.6</v>
      </c>
      <c r="E20" s="306">
        <v>243.917</v>
      </c>
      <c r="G20" s="16">
        <f t="shared" si="0"/>
        <v>2100</v>
      </c>
      <c r="H20" s="16">
        <f t="shared" si="1"/>
        <v>66428</v>
      </c>
      <c r="I20" s="321">
        <f t="shared" si="2"/>
        <v>48968.6</v>
      </c>
      <c r="J20" s="306">
        <f t="shared" si="3"/>
        <v>243.917</v>
      </c>
    </row>
    <row r="21" spans="2:10">
      <c r="B21" s="16">
        <v>2150</v>
      </c>
      <c r="C21" s="16">
        <v>58989</v>
      </c>
      <c r="D21" s="14">
        <v>41113.9</v>
      </c>
      <c r="E21" s="306">
        <v>244.74</v>
      </c>
      <c r="G21" s="16">
        <f t="shared" si="0"/>
        <v>2150</v>
      </c>
      <c r="H21" s="16">
        <f t="shared" si="1"/>
        <v>68177</v>
      </c>
      <c r="I21" s="321">
        <f t="shared" si="2"/>
        <v>50301.9</v>
      </c>
      <c r="J21" s="306">
        <f t="shared" si="3"/>
        <v>244.74</v>
      </c>
    </row>
    <row r="22" spans="2:10">
      <c r="B22" s="16">
        <v>2200</v>
      </c>
      <c r="C22" s="16">
        <v>60744</v>
      </c>
      <c r="D22" s="14">
        <v>42453.2</v>
      </c>
      <c r="E22" s="306">
        <v>245.547</v>
      </c>
      <c r="G22" s="16">
        <f t="shared" si="0"/>
        <v>2200</v>
      </c>
      <c r="H22" s="16">
        <f t="shared" si="1"/>
        <v>69932</v>
      </c>
      <c r="I22" s="321">
        <f t="shared" si="2"/>
        <v>51641.2</v>
      </c>
      <c r="J22" s="306">
        <f t="shared" si="3"/>
        <v>245.547</v>
      </c>
    </row>
    <row r="23" spans="2:10">
      <c r="B23" s="16">
        <v>2250</v>
      </c>
      <c r="C23" s="16">
        <v>62506</v>
      </c>
      <c r="D23" s="14">
        <v>43799.5</v>
      </c>
      <c r="E23" s="306">
        <v>246.33799999999999</v>
      </c>
      <c r="G23" s="16">
        <f t="shared" si="0"/>
        <v>2250</v>
      </c>
      <c r="H23" s="16">
        <f t="shared" si="1"/>
        <v>71694</v>
      </c>
      <c r="I23" s="321">
        <f t="shared" si="2"/>
        <v>52987.5</v>
      </c>
      <c r="J23" s="306">
        <f t="shared" si="3"/>
        <v>246.33799999999999</v>
      </c>
    </row>
    <row r="24" spans="2:10">
      <c r="B24" s="16">
        <v>2300</v>
      </c>
      <c r="C24" s="16">
        <v>64274</v>
      </c>
      <c r="D24" s="14">
        <v>45151.8</v>
      </c>
      <c r="E24" s="306">
        <v>247.11600000000001</v>
      </c>
      <c r="G24" s="16">
        <f t="shared" si="0"/>
        <v>2300</v>
      </c>
      <c r="H24" s="16">
        <f t="shared" si="1"/>
        <v>73462</v>
      </c>
      <c r="I24" s="321">
        <f t="shared" si="2"/>
        <v>54339.8</v>
      </c>
      <c r="J24" s="306">
        <f t="shared" si="3"/>
        <v>247.11600000000001</v>
      </c>
    </row>
    <row r="25" spans="2:10">
      <c r="B25" s="16">
        <v>2350</v>
      </c>
      <c r="C25" s="16">
        <v>66048</v>
      </c>
      <c r="D25" s="14">
        <v>46510.1</v>
      </c>
      <c r="E25" s="306">
        <v>247.87899999999999</v>
      </c>
      <c r="G25" s="16">
        <f t="shared" si="0"/>
        <v>2350</v>
      </c>
      <c r="H25" s="16">
        <f t="shared" si="1"/>
        <v>75236</v>
      </c>
      <c r="I25" s="321">
        <f t="shared" si="2"/>
        <v>55698.1</v>
      </c>
      <c r="J25" s="306">
        <f t="shared" si="3"/>
        <v>247.87899999999999</v>
      </c>
    </row>
    <row r="26" spans="2:10">
      <c r="B26" s="16">
        <v>2400</v>
      </c>
      <c r="C26" s="16">
        <v>67827</v>
      </c>
      <c r="D26" s="14">
        <v>47873.4</v>
      </c>
      <c r="E26" s="306">
        <v>248.62799999999999</v>
      </c>
      <c r="G26" s="16">
        <f t="shared" si="0"/>
        <v>2400</v>
      </c>
      <c r="H26" s="16">
        <f t="shared" si="1"/>
        <v>77015</v>
      </c>
      <c r="I26" s="321">
        <f t="shared" si="2"/>
        <v>57061.4</v>
      </c>
      <c r="J26" s="306">
        <f t="shared" si="3"/>
        <v>248.62799999999999</v>
      </c>
    </row>
    <row r="27" spans="2:10">
      <c r="B27" s="16">
        <v>2450</v>
      </c>
      <c r="C27" s="16">
        <v>69613</v>
      </c>
      <c r="D27" s="14">
        <v>49243.7</v>
      </c>
      <c r="E27" s="306">
        <v>249.364</v>
      </c>
      <c r="G27" s="16">
        <f t="shared" si="0"/>
        <v>2450</v>
      </c>
      <c r="H27" s="16">
        <f t="shared" si="1"/>
        <v>78801</v>
      </c>
      <c r="I27" s="321">
        <f t="shared" si="2"/>
        <v>58431.7</v>
      </c>
      <c r="J27" s="306">
        <f t="shared" si="3"/>
        <v>249.364</v>
      </c>
    </row>
    <row r="28" spans="2:10">
      <c r="B28" s="16">
        <v>2500</v>
      </c>
      <c r="C28" s="16">
        <v>71404</v>
      </c>
      <c r="D28" s="14">
        <v>50619</v>
      </c>
      <c r="E28" s="306">
        <v>250.08799999999999</v>
      </c>
      <c r="G28" s="16">
        <f t="shared" si="0"/>
        <v>2500</v>
      </c>
      <c r="H28" s="16">
        <f t="shared" si="1"/>
        <v>80592</v>
      </c>
      <c r="I28" s="321">
        <f t="shared" si="2"/>
        <v>59807</v>
      </c>
      <c r="J28" s="306">
        <f t="shared" si="3"/>
        <v>250.08799999999999</v>
      </c>
    </row>
    <row r="29" spans="2:10">
      <c r="B29" s="16">
        <v>2550</v>
      </c>
      <c r="C29" s="16">
        <v>73200</v>
      </c>
      <c r="D29" s="14">
        <v>51999.3</v>
      </c>
      <c r="E29" s="306">
        <v>250.79900000000001</v>
      </c>
      <c r="G29" s="16">
        <f t="shared" si="0"/>
        <v>2550</v>
      </c>
      <c r="H29" s="16">
        <f t="shared" si="1"/>
        <v>82388</v>
      </c>
      <c r="I29" s="321">
        <f t="shared" si="2"/>
        <v>61187.3</v>
      </c>
      <c r="J29" s="306">
        <f t="shared" si="3"/>
        <v>250.79900000000001</v>
      </c>
    </row>
    <row r="30" spans="2:10">
      <c r="B30" s="16">
        <v>2600</v>
      </c>
      <c r="C30" s="16">
        <v>75001</v>
      </c>
      <c r="D30" s="14">
        <v>53384.6</v>
      </c>
      <c r="E30" s="306">
        <v>251.499</v>
      </c>
      <c r="G30" s="16">
        <f t="shared" si="0"/>
        <v>2600</v>
      </c>
      <c r="H30" s="16">
        <f t="shared" si="1"/>
        <v>84189</v>
      </c>
      <c r="I30" s="321">
        <f t="shared" si="2"/>
        <v>62572.6</v>
      </c>
      <c r="J30" s="306">
        <f t="shared" si="3"/>
        <v>251.499</v>
      </c>
    </row>
    <row r="31" spans="2:10">
      <c r="B31" s="16">
        <v>2650</v>
      </c>
      <c r="C31" s="16">
        <v>76807</v>
      </c>
      <c r="D31" s="14">
        <v>54774.9</v>
      </c>
      <c r="E31" s="306">
        <v>252.18700000000001</v>
      </c>
      <c r="G31" s="16">
        <f t="shared" si="0"/>
        <v>2650</v>
      </c>
      <c r="H31" s="16">
        <f t="shared" si="1"/>
        <v>85995</v>
      </c>
      <c r="I31" s="321">
        <f t="shared" si="2"/>
        <v>63962.9</v>
      </c>
      <c r="J31" s="306">
        <f t="shared" si="3"/>
        <v>252.18700000000001</v>
      </c>
    </row>
    <row r="32" spans="2:10">
      <c r="B32" s="16">
        <v>2700</v>
      </c>
      <c r="C32" s="16">
        <v>78618</v>
      </c>
      <c r="D32" s="14">
        <v>56170.2</v>
      </c>
      <c r="E32" s="306">
        <v>252.864</v>
      </c>
      <c r="G32" s="16">
        <f t="shared" si="0"/>
        <v>2700</v>
      </c>
      <c r="H32" s="16">
        <f t="shared" si="1"/>
        <v>87806</v>
      </c>
      <c r="I32" s="321">
        <f t="shared" si="2"/>
        <v>65358.2</v>
      </c>
      <c r="J32" s="306">
        <f t="shared" si="3"/>
        <v>252.864</v>
      </c>
    </row>
    <row r="33" spans="2:10">
      <c r="B33" s="16">
        <v>2750</v>
      </c>
      <c r="C33" s="16">
        <v>80434</v>
      </c>
      <c r="D33" s="14">
        <v>57570.5</v>
      </c>
      <c r="E33" s="306">
        <v>253.53</v>
      </c>
      <c r="G33" s="16">
        <f t="shared" si="0"/>
        <v>2750</v>
      </c>
      <c r="H33" s="16">
        <f t="shared" si="1"/>
        <v>89622</v>
      </c>
      <c r="I33" s="321">
        <f t="shared" si="2"/>
        <v>66758.5</v>
      </c>
      <c r="J33" s="306">
        <f t="shared" si="3"/>
        <v>253.53</v>
      </c>
    </row>
    <row r="34" spans="2:10">
      <c r="B34" s="16">
        <v>2800</v>
      </c>
      <c r="C34" s="16">
        <v>82254</v>
      </c>
      <c r="D34" s="14">
        <v>58974.8</v>
      </c>
      <c r="E34" s="306">
        <v>254.18600000000001</v>
      </c>
      <c r="G34" s="16">
        <f t="shared" si="0"/>
        <v>2800</v>
      </c>
      <c r="H34" s="16">
        <f t="shared" si="1"/>
        <v>91442</v>
      </c>
      <c r="I34" s="321">
        <f t="shared" si="2"/>
        <v>68162.8</v>
      </c>
      <c r="J34" s="306">
        <f t="shared" si="3"/>
        <v>254.18600000000001</v>
      </c>
    </row>
    <row r="35" spans="2:10">
      <c r="B35" s="16">
        <v>2850</v>
      </c>
      <c r="C35" s="16">
        <v>84078</v>
      </c>
      <c r="D35" s="14">
        <v>60383.1</v>
      </c>
      <c r="E35" s="306">
        <v>254.83199999999999</v>
      </c>
      <c r="G35" s="16">
        <f t="shared" si="0"/>
        <v>2850</v>
      </c>
      <c r="H35" s="16">
        <f t="shared" si="1"/>
        <v>93266</v>
      </c>
      <c r="I35" s="321">
        <f t="shared" si="2"/>
        <v>69571.100000000006</v>
      </c>
      <c r="J35" s="306">
        <f t="shared" si="3"/>
        <v>254.83199999999999</v>
      </c>
    </row>
    <row r="36" spans="2:10">
      <c r="B36" s="16">
        <v>2900</v>
      </c>
      <c r="C36" s="16">
        <v>85907</v>
      </c>
      <c r="D36" s="14">
        <v>61796.4</v>
      </c>
      <c r="E36" s="306">
        <v>255.46799999999999</v>
      </c>
      <c r="G36" s="16">
        <f t="shared" si="0"/>
        <v>2900</v>
      </c>
      <c r="H36" s="16">
        <f t="shared" si="1"/>
        <v>95095</v>
      </c>
      <c r="I36" s="321">
        <f t="shared" si="2"/>
        <v>70984.399999999994</v>
      </c>
      <c r="J36" s="306">
        <f t="shared" si="3"/>
        <v>255.46799999999999</v>
      </c>
    </row>
    <row r="37" spans="2:10">
      <c r="B37" s="16">
        <v>2950</v>
      </c>
      <c r="C37" s="16">
        <v>87739</v>
      </c>
      <c r="D37" s="14">
        <v>63212.7</v>
      </c>
      <c r="E37" s="306">
        <v>256.09399999999999</v>
      </c>
      <c r="G37" s="16">
        <f t="shared" si="0"/>
        <v>2950</v>
      </c>
      <c r="H37" s="16">
        <f t="shared" si="1"/>
        <v>96927</v>
      </c>
      <c r="I37" s="321">
        <f t="shared" si="2"/>
        <v>72400.7</v>
      </c>
      <c r="J37" s="306">
        <f t="shared" si="3"/>
        <v>256.09399999999999</v>
      </c>
    </row>
    <row r="38" spans="2:10">
      <c r="B38" s="16">
        <v>3000</v>
      </c>
      <c r="C38" s="16">
        <v>89575</v>
      </c>
      <c r="D38" s="14">
        <v>64633</v>
      </c>
      <c r="E38" s="306">
        <v>256.71199999999999</v>
      </c>
      <c r="G38" s="16">
        <f t="shared" si="0"/>
        <v>3000</v>
      </c>
      <c r="H38" s="16">
        <f t="shared" si="1"/>
        <v>98763</v>
      </c>
      <c r="I38" s="321">
        <f t="shared" si="2"/>
        <v>73821</v>
      </c>
      <c r="J38" s="306">
        <f t="shared" si="3"/>
        <v>256.71199999999999</v>
      </c>
    </row>
    <row r="39" spans="2:10">
      <c r="B39" s="16">
        <v>3100</v>
      </c>
      <c r="C39" s="16">
        <v>93259</v>
      </c>
      <c r="D39" s="14">
        <v>67485.600000000006</v>
      </c>
      <c r="E39" s="306">
        <v>257.91899999999998</v>
      </c>
      <c r="G39" s="16">
        <f t="shared" si="0"/>
        <v>3100</v>
      </c>
      <c r="H39" s="16">
        <f t="shared" si="1"/>
        <v>102447</v>
      </c>
      <c r="I39" s="321">
        <f t="shared" si="2"/>
        <v>76673.600000000006</v>
      </c>
      <c r="J39" s="306">
        <f t="shared" si="3"/>
        <v>257.91899999999998</v>
      </c>
    </row>
    <row r="40" spans="2:10">
      <c r="B40" s="16">
        <v>3200</v>
      </c>
      <c r="C40" s="16">
        <v>96957</v>
      </c>
      <c r="D40" s="14">
        <v>70352.2</v>
      </c>
      <c r="E40" s="306">
        <v>259.09300000000002</v>
      </c>
      <c r="G40" s="16">
        <f t="shared" si="0"/>
        <v>3200</v>
      </c>
      <c r="H40" s="16">
        <f t="shared" si="1"/>
        <v>106145</v>
      </c>
      <c r="I40" s="321">
        <f t="shared" si="2"/>
        <v>79540.2</v>
      </c>
      <c r="J40" s="306">
        <f t="shared" si="3"/>
        <v>259.09300000000002</v>
      </c>
    </row>
    <row r="41" spans="2:10">
      <c r="B41" s="16">
        <v>3300</v>
      </c>
      <c r="C41" s="16">
        <v>100667</v>
      </c>
      <c r="D41" s="14">
        <v>73230.8</v>
      </c>
      <c r="E41" s="306">
        <v>260.23500000000001</v>
      </c>
      <c r="G41" s="16">
        <f t="shared" si="0"/>
        <v>3300</v>
      </c>
      <c r="H41" s="16">
        <f t="shared" si="1"/>
        <v>109855</v>
      </c>
      <c r="I41" s="321">
        <f t="shared" si="2"/>
        <v>82418.8</v>
      </c>
      <c r="J41" s="306">
        <f t="shared" si="3"/>
        <v>260.23500000000001</v>
      </c>
    </row>
    <row r="42" spans="2:10">
      <c r="B42" s="16">
        <v>3400</v>
      </c>
      <c r="C42" s="16">
        <v>104390</v>
      </c>
      <c r="D42" s="14">
        <v>76122.399999999994</v>
      </c>
      <c r="E42" s="306">
        <v>261.34699999999998</v>
      </c>
      <c r="G42" s="16">
        <f t="shared" si="0"/>
        <v>3400</v>
      </c>
      <c r="H42" s="16">
        <f t="shared" si="1"/>
        <v>113578</v>
      </c>
      <c r="I42" s="321">
        <f t="shared" si="2"/>
        <v>85310.399999999994</v>
      </c>
      <c r="J42" s="306">
        <f t="shared" si="3"/>
        <v>261.34699999999998</v>
      </c>
    </row>
    <row r="43" spans="2:10">
      <c r="B43" s="16">
        <v>3500</v>
      </c>
      <c r="C43" s="16">
        <v>108124</v>
      </c>
      <c r="D43" s="14">
        <v>79025</v>
      </c>
      <c r="E43" s="306">
        <v>262.42899999999997</v>
      </c>
      <c r="G43" s="16">
        <f t="shared" si="0"/>
        <v>3500</v>
      </c>
      <c r="H43" s="16">
        <f t="shared" si="1"/>
        <v>117312</v>
      </c>
      <c r="I43" s="321">
        <f t="shared" si="2"/>
        <v>88213</v>
      </c>
      <c r="J43" s="306">
        <f t="shared" si="3"/>
        <v>262.42899999999997</v>
      </c>
    </row>
  </sheetData>
  <mergeCells count="4">
    <mergeCell ref="B4:E4"/>
    <mergeCell ref="B5:E5"/>
    <mergeCell ref="G4:J4"/>
    <mergeCell ref="G5:J5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1.xml><?xml version="1.0" encoding="utf-8"?>
<worksheet xmlns="http://schemas.openxmlformats.org/spreadsheetml/2006/main" xmlns:r="http://schemas.openxmlformats.org/officeDocument/2006/relationships">
  <dimension ref="B1:K43"/>
  <sheetViews>
    <sheetView workbookViewId="0">
      <selection activeCell="B2" sqref="B2:E5"/>
    </sheetView>
  </sheetViews>
  <sheetFormatPr defaultColWidth="8.85546875" defaultRowHeight="15"/>
  <cols>
    <col min="4" max="4" width="9.85546875" bestFit="1" customWidth="1"/>
    <col min="5" max="5" width="12.85546875" bestFit="1" customWidth="1"/>
  </cols>
  <sheetData>
    <row r="1" spans="2:11">
      <c r="H1" s="330" t="s">
        <v>330</v>
      </c>
    </row>
    <row r="2" spans="2:11">
      <c r="B2" s="128" t="s">
        <v>353</v>
      </c>
      <c r="D2" s="326"/>
      <c r="E2" s="326"/>
      <c r="H2" s="128" t="s">
        <v>353</v>
      </c>
    </row>
    <row r="3" spans="2:11">
      <c r="B3" s="128"/>
      <c r="D3" s="326"/>
      <c r="E3" s="326"/>
    </row>
    <row r="4" spans="2:11" ht="18.75">
      <c r="B4" s="374" t="s">
        <v>354</v>
      </c>
      <c r="C4" s="374"/>
      <c r="D4" s="374"/>
      <c r="E4" s="374"/>
      <c r="H4" s="374" t="s">
        <v>356</v>
      </c>
      <c r="I4" s="374"/>
      <c r="J4" s="374"/>
      <c r="K4" s="374"/>
    </row>
    <row r="5" spans="2:11">
      <c r="B5" s="374" t="s">
        <v>355</v>
      </c>
      <c r="C5" s="374"/>
      <c r="D5" s="374"/>
      <c r="E5" s="374"/>
      <c r="H5" s="374" t="s">
        <v>355</v>
      </c>
      <c r="I5" s="374"/>
      <c r="J5" s="374"/>
      <c r="K5" s="374"/>
    </row>
    <row r="6" spans="2:11" ht="17.25">
      <c r="B6" s="318" t="s">
        <v>325</v>
      </c>
      <c r="C6" s="318" t="s">
        <v>36</v>
      </c>
      <c r="D6" s="318" t="s">
        <v>35</v>
      </c>
      <c r="E6" s="332" t="s">
        <v>326</v>
      </c>
      <c r="H6" s="318" t="s">
        <v>325</v>
      </c>
      <c r="I6" s="318" t="s">
        <v>36</v>
      </c>
      <c r="J6" s="318" t="s">
        <v>35</v>
      </c>
      <c r="K6" s="332" t="s">
        <v>326</v>
      </c>
    </row>
    <row r="7" spans="2:11">
      <c r="B7" s="318" t="s">
        <v>303</v>
      </c>
      <c r="C7" s="318" t="s">
        <v>323</v>
      </c>
      <c r="D7" s="318" t="s">
        <v>323</v>
      </c>
      <c r="E7" s="332" t="s">
        <v>324</v>
      </c>
      <c r="H7" s="318" t="s">
        <v>303</v>
      </c>
      <c r="I7" s="318" t="s">
        <v>323</v>
      </c>
      <c r="J7" s="318" t="s">
        <v>323</v>
      </c>
      <c r="K7" s="332" t="s">
        <v>324</v>
      </c>
    </row>
    <row r="8" spans="2:11">
      <c r="B8" s="16">
        <v>0</v>
      </c>
      <c r="C8" s="16">
        <v>-6852</v>
      </c>
      <c r="D8" s="16">
        <v>-6852</v>
      </c>
      <c r="E8" s="306">
        <v>0</v>
      </c>
      <c r="H8" s="16">
        <f>B8</f>
        <v>0</v>
      </c>
      <c r="I8" s="16">
        <f>C8+6852</f>
        <v>0</v>
      </c>
      <c r="J8" s="321">
        <f>D8+6852</f>
        <v>0</v>
      </c>
      <c r="K8" s="306">
        <f>E8</f>
        <v>0</v>
      </c>
    </row>
    <row r="9" spans="2:11">
      <c r="B9" s="16">
        <v>298</v>
      </c>
      <c r="C9" s="16">
        <v>0</v>
      </c>
      <c r="D9" s="306">
        <v>-2477.5720000000001</v>
      </c>
      <c r="E9" s="306">
        <v>160.94399999999999</v>
      </c>
      <c r="H9" s="16">
        <f t="shared" ref="H9:H11" si="0">B9</f>
        <v>298</v>
      </c>
      <c r="I9" s="16">
        <f t="shared" ref="I9:I11" si="1">C9+6852</f>
        <v>6852</v>
      </c>
      <c r="J9" s="321">
        <f t="shared" ref="J9:J11" si="2">D9+6852</f>
        <v>4374.4279999999999</v>
      </c>
      <c r="K9" s="306">
        <f t="shared" ref="K9:K11" si="3">E9</f>
        <v>160.94399999999999</v>
      </c>
    </row>
    <row r="10" spans="2:11">
      <c r="B10" s="16">
        <v>300</v>
      </c>
      <c r="C10" s="16">
        <v>40</v>
      </c>
      <c r="D10" s="16">
        <v>-2454.1999999999998</v>
      </c>
      <c r="E10" s="306">
        <v>161.07900000000001</v>
      </c>
      <c r="H10" s="16">
        <f t="shared" si="0"/>
        <v>300</v>
      </c>
      <c r="I10" s="16">
        <f t="shared" si="1"/>
        <v>6892</v>
      </c>
      <c r="J10" s="321">
        <f t="shared" si="2"/>
        <v>4397.8</v>
      </c>
      <c r="K10" s="306">
        <f t="shared" si="3"/>
        <v>161.07900000000001</v>
      </c>
    </row>
    <row r="11" spans="2:11">
      <c r="B11" s="16">
        <v>500</v>
      </c>
      <c r="C11" s="16">
        <v>4345</v>
      </c>
      <c r="D11" s="16">
        <v>188</v>
      </c>
      <c r="E11" s="306">
        <v>172.08799999999999</v>
      </c>
      <c r="H11" s="16">
        <f t="shared" si="0"/>
        <v>500</v>
      </c>
      <c r="I11" s="16">
        <f t="shared" si="1"/>
        <v>11197</v>
      </c>
      <c r="J11" s="321">
        <f t="shared" si="2"/>
        <v>7040</v>
      </c>
      <c r="K11" s="306">
        <f t="shared" si="3"/>
        <v>172.08799999999999</v>
      </c>
    </row>
    <row r="12" spans="2:11">
      <c r="B12" s="16">
        <v>1000</v>
      </c>
      <c r="C12" s="16">
        <v>14861</v>
      </c>
      <c r="D12" s="16">
        <v>6547</v>
      </c>
      <c r="E12" s="306">
        <v>186.678</v>
      </c>
      <c r="H12" s="16">
        <f t="shared" ref="H12:H43" si="4">B12</f>
        <v>1000</v>
      </c>
      <c r="I12" s="16">
        <f t="shared" ref="I12:I43" si="5">C12+6852</f>
        <v>21713</v>
      </c>
      <c r="J12" s="321">
        <f t="shared" ref="J12:J43" si="6">D12+6852</f>
        <v>13399</v>
      </c>
      <c r="K12" s="306">
        <f t="shared" ref="K12:K43" si="7">E12</f>
        <v>186.678</v>
      </c>
    </row>
    <row r="13" spans="2:11">
      <c r="B13" s="16">
        <v>1500</v>
      </c>
      <c r="C13" s="16">
        <v>25298</v>
      </c>
      <c r="D13" s="16">
        <v>12827</v>
      </c>
      <c r="E13" s="306">
        <v>195.143</v>
      </c>
      <c r="H13" s="16">
        <f t="shared" si="4"/>
        <v>1500</v>
      </c>
      <c r="I13" s="16">
        <f t="shared" si="5"/>
        <v>32150</v>
      </c>
      <c r="J13" s="321">
        <f t="shared" si="6"/>
        <v>19679</v>
      </c>
      <c r="K13" s="306">
        <f t="shared" si="7"/>
        <v>195.143</v>
      </c>
    </row>
    <row r="14" spans="2:11">
      <c r="B14" s="16">
        <v>1600</v>
      </c>
      <c r="C14" s="16">
        <v>27382</v>
      </c>
      <c r="D14" s="14">
        <v>14079.6</v>
      </c>
      <c r="E14" s="306">
        <v>196.488</v>
      </c>
      <c r="H14" s="16">
        <f t="shared" si="4"/>
        <v>1600</v>
      </c>
      <c r="I14" s="16">
        <f t="shared" si="5"/>
        <v>34234</v>
      </c>
      <c r="J14" s="321">
        <f t="shared" si="6"/>
        <v>20931.599999999999</v>
      </c>
      <c r="K14" s="306">
        <f t="shared" si="7"/>
        <v>196.488</v>
      </c>
    </row>
    <row r="15" spans="2:11">
      <c r="B15" s="16">
        <v>1700</v>
      </c>
      <c r="C15" s="16">
        <v>29465</v>
      </c>
      <c r="D15" s="14">
        <v>15331.2</v>
      </c>
      <c r="E15" s="306">
        <v>197.751</v>
      </c>
      <c r="H15" s="16">
        <f t="shared" si="4"/>
        <v>1700</v>
      </c>
      <c r="I15" s="16">
        <f t="shared" si="5"/>
        <v>36317</v>
      </c>
      <c r="J15" s="321">
        <f t="shared" si="6"/>
        <v>22183.200000000001</v>
      </c>
      <c r="K15" s="306">
        <f t="shared" si="7"/>
        <v>197.751</v>
      </c>
    </row>
    <row r="16" spans="2:11">
      <c r="B16" s="16">
        <v>1800</v>
      </c>
      <c r="C16" s="16">
        <v>31548</v>
      </c>
      <c r="D16" s="14">
        <v>16582.8</v>
      </c>
      <c r="E16" s="306">
        <v>198.941</v>
      </c>
      <c r="H16" s="16">
        <f t="shared" si="4"/>
        <v>1800</v>
      </c>
      <c r="I16" s="16">
        <f t="shared" si="5"/>
        <v>38400</v>
      </c>
      <c r="J16" s="321">
        <f t="shared" si="6"/>
        <v>23434.799999999999</v>
      </c>
      <c r="K16" s="306">
        <f t="shared" si="7"/>
        <v>198.941</v>
      </c>
    </row>
    <row r="17" spans="2:11">
      <c r="B17" s="16">
        <v>1900</v>
      </c>
      <c r="C17" s="16">
        <v>33630</v>
      </c>
      <c r="D17" s="14">
        <v>17833.400000000001</v>
      </c>
      <c r="E17" s="306">
        <v>200.06700000000001</v>
      </c>
      <c r="H17" s="16">
        <f t="shared" si="4"/>
        <v>1900</v>
      </c>
      <c r="I17" s="16">
        <f t="shared" si="5"/>
        <v>40482</v>
      </c>
      <c r="J17" s="321">
        <f t="shared" si="6"/>
        <v>24685.4</v>
      </c>
      <c r="K17" s="306">
        <f t="shared" si="7"/>
        <v>200.06700000000001</v>
      </c>
    </row>
    <row r="18" spans="2:11">
      <c r="B18" s="16">
        <v>2000</v>
      </c>
      <c r="C18" s="16">
        <v>35712</v>
      </c>
      <c r="D18" s="14">
        <v>19084</v>
      </c>
      <c r="E18" s="306">
        <v>201.13499999999999</v>
      </c>
      <c r="H18" s="16">
        <f t="shared" si="4"/>
        <v>2000</v>
      </c>
      <c r="I18" s="16">
        <f t="shared" si="5"/>
        <v>42564</v>
      </c>
      <c r="J18" s="321">
        <f t="shared" si="6"/>
        <v>25936</v>
      </c>
      <c r="K18" s="306">
        <f t="shared" si="7"/>
        <v>201.13499999999999</v>
      </c>
    </row>
    <row r="19" spans="2:11">
      <c r="B19" s="16">
        <v>2050</v>
      </c>
      <c r="C19" s="16">
        <v>36753</v>
      </c>
      <c r="D19" s="14">
        <v>19709.3</v>
      </c>
      <c r="E19" s="306">
        <v>201.649</v>
      </c>
      <c r="H19" s="16">
        <f t="shared" si="4"/>
        <v>2050</v>
      </c>
      <c r="I19" s="16">
        <f t="shared" si="5"/>
        <v>43605</v>
      </c>
      <c r="J19" s="321">
        <f t="shared" si="6"/>
        <v>26561.3</v>
      </c>
      <c r="K19" s="306">
        <f t="shared" si="7"/>
        <v>201.649</v>
      </c>
    </row>
    <row r="20" spans="2:11">
      <c r="B20" s="16">
        <v>2100</v>
      </c>
      <c r="C20" s="16">
        <v>37794</v>
      </c>
      <c r="D20" s="14">
        <v>20334.599999999999</v>
      </c>
      <c r="E20" s="306">
        <v>202.15100000000001</v>
      </c>
      <c r="H20" s="16">
        <f t="shared" si="4"/>
        <v>2100</v>
      </c>
      <c r="I20" s="16">
        <f t="shared" si="5"/>
        <v>44646</v>
      </c>
      <c r="J20" s="321">
        <f t="shared" si="6"/>
        <v>27186.6</v>
      </c>
      <c r="K20" s="306">
        <f t="shared" si="7"/>
        <v>202.15100000000001</v>
      </c>
    </row>
    <row r="21" spans="2:11">
      <c r="B21" s="16">
        <v>2150</v>
      </c>
      <c r="C21" s="16">
        <v>38835</v>
      </c>
      <c r="D21" s="14">
        <v>20959.900000000001</v>
      </c>
      <c r="E21" s="306">
        <v>202.64099999999999</v>
      </c>
      <c r="H21" s="16">
        <f t="shared" si="4"/>
        <v>2150</v>
      </c>
      <c r="I21" s="16">
        <f t="shared" si="5"/>
        <v>45687</v>
      </c>
      <c r="J21" s="321">
        <f t="shared" si="6"/>
        <v>27811.9</v>
      </c>
      <c r="K21" s="306">
        <f t="shared" si="7"/>
        <v>202.64099999999999</v>
      </c>
    </row>
    <row r="22" spans="2:11">
      <c r="B22" s="16">
        <v>2200</v>
      </c>
      <c r="C22" s="16">
        <v>39876</v>
      </c>
      <c r="D22" s="14">
        <v>21585.200000000001</v>
      </c>
      <c r="E22" s="306">
        <v>203.119</v>
      </c>
      <c r="H22" s="16">
        <f t="shared" si="4"/>
        <v>2200</v>
      </c>
      <c r="I22" s="16">
        <f t="shared" si="5"/>
        <v>46728</v>
      </c>
      <c r="J22" s="321">
        <f t="shared" si="6"/>
        <v>28437.200000000001</v>
      </c>
      <c r="K22" s="306">
        <f t="shared" si="7"/>
        <v>203.119</v>
      </c>
    </row>
    <row r="23" spans="2:11">
      <c r="B23" s="16">
        <v>2250</v>
      </c>
      <c r="C23" s="16">
        <v>40917</v>
      </c>
      <c r="D23" s="14">
        <v>22210.5</v>
      </c>
      <c r="E23" s="306">
        <v>203.58799999999999</v>
      </c>
      <c r="H23" s="16">
        <f t="shared" si="4"/>
        <v>2250</v>
      </c>
      <c r="I23" s="16">
        <f t="shared" si="5"/>
        <v>47769</v>
      </c>
      <c r="J23" s="321">
        <f t="shared" si="6"/>
        <v>29062.5</v>
      </c>
      <c r="K23" s="306">
        <f t="shared" si="7"/>
        <v>203.58799999999999</v>
      </c>
    </row>
    <row r="24" spans="2:11">
      <c r="B24" s="16">
        <v>2300</v>
      </c>
      <c r="C24" s="16">
        <v>41959</v>
      </c>
      <c r="D24" s="14">
        <v>22836.799999999999</v>
      </c>
      <c r="E24" s="306">
        <v>204.04499999999999</v>
      </c>
      <c r="H24" s="16">
        <f t="shared" si="4"/>
        <v>2300</v>
      </c>
      <c r="I24" s="16">
        <f t="shared" si="5"/>
        <v>48811</v>
      </c>
      <c r="J24" s="321">
        <f t="shared" si="6"/>
        <v>29688.799999999999</v>
      </c>
      <c r="K24" s="306">
        <f t="shared" si="7"/>
        <v>204.04499999999999</v>
      </c>
    </row>
    <row r="25" spans="2:11">
      <c r="B25" s="16">
        <v>2350</v>
      </c>
      <c r="C25" s="16">
        <v>43000</v>
      </c>
      <c r="D25" s="14">
        <v>23462.1</v>
      </c>
      <c r="E25" s="306">
        <v>204.49299999999999</v>
      </c>
      <c r="H25" s="16">
        <f t="shared" si="4"/>
        <v>2350</v>
      </c>
      <c r="I25" s="16">
        <f t="shared" si="5"/>
        <v>49852</v>
      </c>
      <c r="J25" s="321">
        <f t="shared" si="6"/>
        <v>30314.1</v>
      </c>
      <c r="K25" s="306">
        <f t="shared" si="7"/>
        <v>204.49299999999999</v>
      </c>
    </row>
    <row r="26" spans="2:11">
      <c r="B26" s="16">
        <v>2400</v>
      </c>
      <c r="C26" s="16">
        <v>44042</v>
      </c>
      <c r="D26" s="14">
        <v>24088.400000000001</v>
      </c>
      <c r="E26" s="306">
        <v>204.93199999999999</v>
      </c>
      <c r="H26" s="16">
        <f t="shared" si="4"/>
        <v>2400</v>
      </c>
      <c r="I26" s="16">
        <f t="shared" si="5"/>
        <v>50894</v>
      </c>
      <c r="J26" s="321">
        <f t="shared" si="6"/>
        <v>30940.400000000001</v>
      </c>
      <c r="K26" s="306">
        <f t="shared" si="7"/>
        <v>204.93199999999999</v>
      </c>
    </row>
    <row r="27" spans="2:11">
      <c r="B27" s="16">
        <v>2450</v>
      </c>
      <c r="C27" s="16">
        <v>45084</v>
      </c>
      <c r="D27" s="14">
        <v>24714.7</v>
      </c>
      <c r="E27" s="306">
        <v>205.36199999999999</v>
      </c>
      <c r="H27" s="16">
        <f t="shared" si="4"/>
        <v>2450</v>
      </c>
      <c r="I27" s="16">
        <f t="shared" si="5"/>
        <v>51936</v>
      </c>
      <c r="J27" s="321">
        <f t="shared" si="6"/>
        <v>31566.7</v>
      </c>
      <c r="K27" s="306">
        <f t="shared" si="7"/>
        <v>205.36199999999999</v>
      </c>
    </row>
    <row r="28" spans="2:11">
      <c r="B28" s="16">
        <v>2500</v>
      </c>
      <c r="C28" s="16">
        <v>46127</v>
      </c>
      <c r="D28" s="14">
        <v>25342</v>
      </c>
      <c r="E28" s="306">
        <v>205.78299999999999</v>
      </c>
      <c r="H28" s="16">
        <f t="shared" si="4"/>
        <v>2500</v>
      </c>
      <c r="I28" s="16">
        <f t="shared" si="5"/>
        <v>52979</v>
      </c>
      <c r="J28" s="321">
        <f t="shared" si="6"/>
        <v>32194</v>
      </c>
      <c r="K28" s="306">
        <f t="shared" si="7"/>
        <v>205.78299999999999</v>
      </c>
    </row>
    <row r="29" spans="2:11">
      <c r="B29" s="16">
        <v>2550</v>
      </c>
      <c r="C29" s="16">
        <v>47169</v>
      </c>
      <c r="D29" s="14">
        <v>25968.3</v>
      </c>
      <c r="E29" s="306">
        <v>206.196</v>
      </c>
      <c r="H29" s="16">
        <f t="shared" si="4"/>
        <v>2550</v>
      </c>
      <c r="I29" s="16">
        <f t="shared" si="5"/>
        <v>54021</v>
      </c>
      <c r="J29" s="321">
        <f t="shared" si="6"/>
        <v>32820.300000000003</v>
      </c>
      <c r="K29" s="306">
        <f t="shared" si="7"/>
        <v>206.196</v>
      </c>
    </row>
    <row r="30" spans="2:11">
      <c r="B30" s="16">
        <v>2600</v>
      </c>
      <c r="C30" s="16">
        <v>48212</v>
      </c>
      <c r="D30" s="14">
        <v>26595.599999999999</v>
      </c>
      <c r="E30" s="306">
        <v>206.601</v>
      </c>
      <c r="H30" s="16">
        <f t="shared" si="4"/>
        <v>2600</v>
      </c>
      <c r="I30" s="16">
        <f t="shared" si="5"/>
        <v>55064</v>
      </c>
      <c r="J30" s="321">
        <f t="shared" si="6"/>
        <v>33447.599999999999</v>
      </c>
      <c r="K30" s="306">
        <f t="shared" si="7"/>
        <v>206.601</v>
      </c>
    </row>
    <row r="31" spans="2:11">
      <c r="B31" s="16">
        <v>2650</v>
      </c>
      <c r="C31" s="16">
        <v>49256</v>
      </c>
      <c r="D31" s="14">
        <v>27223.9</v>
      </c>
      <c r="E31" s="306">
        <v>206.999</v>
      </c>
      <c r="H31" s="16">
        <f t="shared" si="4"/>
        <v>2650</v>
      </c>
      <c r="I31" s="16">
        <f t="shared" si="5"/>
        <v>56108</v>
      </c>
      <c r="J31" s="321">
        <f t="shared" si="6"/>
        <v>34075.9</v>
      </c>
      <c r="K31" s="306">
        <f t="shared" si="7"/>
        <v>206.999</v>
      </c>
    </row>
    <row r="32" spans="2:11">
      <c r="B32" s="16">
        <v>2700</v>
      </c>
      <c r="C32" s="16">
        <v>50300</v>
      </c>
      <c r="D32" s="14">
        <v>27852.2</v>
      </c>
      <c r="E32" s="306">
        <v>207.38900000000001</v>
      </c>
      <c r="H32" s="16">
        <f t="shared" si="4"/>
        <v>2700</v>
      </c>
      <c r="I32" s="16">
        <f t="shared" si="5"/>
        <v>57152</v>
      </c>
      <c r="J32" s="321">
        <f t="shared" si="6"/>
        <v>34704.199999999997</v>
      </c>
      <c r="K32" s="306">
        <f t="shared" si="7"/>
        <v>207.38900000000001</v>
      </c>
    </row>
    <row r="33" spans="2:11">
      <c r="B33" s="16">
        <v>2750</v>
      </c>
      <c r="C33" s="16">
        <v>51344</v>
      </c>
      <c r="D33" s="14">
        <v>28480.5</v>
      </c>
      <c r="E33" s="306">
        <v>207.77199999999999</v>
      </c>
      <c r="H33" s="16">
        <f t="shared" si="4"/>
        <v>2750</v>
      </c>
      <c r="I33" s="16">
        <f t="shared" si="5"/>
        <v>58196</v>
      </c>
      <c r="J33" s="321">
        <f t="shared" si="6"/>
        <v>35332.5</v>
      </c>
      <c r="K33" s="306">
        <f t="shared" si="7"/>
        <v>207.77199999999999</v>
      </c>
    </row>
    <row r="34" spans="2:11">
      <c r="B34" s="16">
        <v>2800</v>
      </c>
      <c r="C34" s="16">
        <v>52389</v>
      </c>
      <c r="D34" s="14">
        <v>29109.8</v>
      </c>
      <c r="E34" s="306">
        <v>208.148</v>
      </c>
      <c r="H34" s="16">
        <f t="shared" si="4"/>
        <v>2800</v>
      </c>
      <c r="I34" s="16">
        <f t="shared" si="5"/>
        <v>59241</v>
      </c>
      <c r="J34" s="321">
        <f t="shared" si="6"/>
        <v>35961.800000000003</v>
      </c>
      <c r="K34" s="306">
        <f t="shared" si="7"/>
        <v>208.148</v>
      </c>
    </row>
    <row r="35" spans="2:11">
      <c r="B35" s="16">
        <v>2850</v>
      </c>
      <c r="C35" s="16">
        <v>53434</v>
      </c>
      <c r="D35" s="14">
        <v>29739.1</v>
      </c>
      <c r="E35" s="306">
        <v>208.518</v>
      </c>
      <c r="H35" s="16">
        <f t="shared" si="4"/>
        <v>2850</v>
      </c>
      <c r="I35" s="16">
        <f t="shared" si="5"/>
        <v>60286</v>
      </c>
      <c r="J35" s="321">
        <f t="shared" si="6"/>
        <v>36591.1</v>
      </c>
      <c r="K35" s="306">
        <f t="shared" si="7"/>
        <v>208.518</v>
      </c>
    </row>
    <row r="36" spans="2:11">
      <c r="B36" s="16">
        <v>2900</v>
      </c>
      <c r="C36" s="16">
        <v>54480</v>
      </c>
      <c r="D36" s="14">
        <v>30369.4</v>
      </c>
      <c r="E36" s="306">
        <v>208.88200000000001</v>
      </c>
      <c r="H36" s="16">
        <f t="shared" si="4"/>
        <v>2900</v>
      </c>
      <c r="I36" s="16">
        <f t="shared" si="5"/>
        <v>61332</v>
      </c>
      <c r="J36" s="321">
        <f t="shared" si="6"/>
        <v>37221.4</v>
      </c>
      <c r="K36" s="306">
        <f t="shared" si="7"/>
        <v>208.88200000000001</v>
      </c>
    </row>
    <row r="37" spans="2:11">
      <c r="B37" s="16">
        <v>2950</v>
      </c>
      <c r="C37" s="16">
        <v>55526</v>
      </c>
      <c r="D37" s="14">
        <v>30999.7</v>
      </c>
      <c r="E37" s="306">
        <v>209.24</v>
      </c>
      <c r="H37" s="16">
        <f t="shared" si="4"/>
        <v>2950</v>
      </c>
      <c r="I37" s="16">
        <f t="shared" si="5"/>
        <v>62378</v>
      </c>
      <c r="J37" s="321">
        <f t="shared" si="6"/>
        <v>37851.699999999997</v>
      </c>
      <c r="K37" s="306">
        <f t="shared" si="7"/>
        <v>209.24</v>
      </c>
    </row>
    <row r="38" spans="2:11">
      <c r="B38" s="16">
        <v>3000</v>
      </c>
      <c r="C38" s="16">
        <v>56573</v>
      </c>
      <c r="D38" s="14">
        <v>31631</v>
      </c>
      <c r="E38" s="306">
        <v>209.59200000000001</v>
      </c>
      <c r="H38" s="16">
        <f t="shared" si="4"/>
        <v>3000</v>
      </c>
      <c r="I38" s="16">
        <f t="shared" si="5"/>
        <v>63425</v>
      </c>
      <c r="J38" s="321">
        <f t="shared" si="6"/>
        <v>38483</v>
      </c>
      <c r="K38" s="306">
        <f t="shared" si="7"/>
        <v>209.59200000000001</v>
      </c>
    </row>
    <row r="39" spans="2:11">
      <c r="B39" s="16">
        <v>3100</v>
      </c>
      <c r="C39" s="16">
        <v>58668</v>
      </c>
      <c r="D39" s="14">
        <v>32894.6</v>
      </c>
      <c r="E39" s="306">
        <v>210.279</v>
      </c>
      <c r="H39" s="16">
        <f t="shared" si="4"/>
        <v>3100</v>
      </c>
      <c r="I39" s="16">
        <f t="shared" si="5"/>
        <v>65520</v>
      </c>
      <c r="J39" s="321">
        <f t="shared" si="6"/>
        <v>39746.6</v>
      </c>
      <c r="K39" s="306">
        <f t="shared" si="7"/>
        <v>210.279</v>
      </c>
    </row>
    <row r="40" spans="2:11">
      <c r="B40" s="16">
        <v>3200</v>
      </c>
      <c r="C40" s="16">
        <v>60767</v>
      </c>
      <c r="D40" s="14">
        <v>34162.199999999997</v>
      </c>
      <c r="E40" s="306">
        <v>210.94499999999999</v>
      </c>
      <c r="H40" s="16">
        <f t="shared" si="4"/>
        <v>3200</v>
      </c>
      <c r="I40" s="16">
        <f t="shared" si="5"/>
        <v>67619</v>
      </c>
      <c r="J40" s="321">
        <f t="shared" si="6"/>
        <v>41014.199999999997</v>
      </c>
      <c r="K40" s="306">
        <f t="shared" si="7"/>
        <v>210.94499999999999</v>
      </c>
    </row>
    <row r="41" spans="2:11">
      <c r="B41" s="16">
        <v>3300</v>
      </c>
      <c r="C41" s="16">
        <v>62868</v>
      </c>
      <c r="D41" s="14">
        <v>35431.800000000003</v>
      </c>
      <c r="E41" s="306">
        <v>211.59200000000001</v>
      </c>
      <c r="H41" s="16">
        <f t="shared" si="4"/>
        <v>3300</v>
      </c>
      <c r="I41" s="16">
        <f t="shared" si="5"/>
        <v>69720</v>
      </c>
      <c r="J41" s="321">
        <f t="shared" si="6"/>
        <v>42283.8</v>
      </c>
      <c r="K41" s="306">
        <f t="shared" si="7"/>
        <v>211.59200000000001</v>
      </c>
    </row>
    <row r="42" spans="2:11">
      <c r="B42" s="16">
        <v>3400</v>
      </c>
      <c r="C42" s="16">
        <v>64972</v>
      </c>
      <c r="D42" s="14">
        <v>36704.400000000001</v>
      </c>
      <c r="E42" s="306">
        <v>212.22</v>
      </c>
      <c r="H42" s="16">
        <f t="shared" si="4"/>
        <v>3400</v>
      </c>
      <c r="I42" s="16">
        <f t="shared" si="5"/>
        <v>71824</v>
      </c>
      <c r="J42" s="321">
        <f t="shared" si="6"/>
        <v>43556.4</v>
      </c>
      <c r="K42" s="306">
        <f t="shared" si="7"/>
        <v>212.22</v>
      </c>
    </row>
    <row r="43" spans="2:11">
      <c r="B43" s="16">
        <v>3500</v>
      </c>
      <c r="C43" s="16">
        <v>67080</v>
      </c>
      <c r="D43" s="14">
        <v>37981</v>
      </c>
      <c r="E43" s="306">
        <v>212.83099999999999</v>
      </c>
      <c r="H43" s="16">
        <f t="shared" si="4"/>
        <v>3500</v>
      </c>
      <c r="I43" s="16">
        <f t="shared" si="5"/>
        <v>73932</v>
      </c>
      <c r="J43" s="321">
        <f t="shared" si="6"/>
        <v>44833</v>
      </c>
      <c r="K43" s="306">
        <f t="shared" si="7"/>
        <v>212.83099999999999</v>
      </c>
    </row>
  </sheetData>
  <mergeCells count="4">
    <mergeCell ref="B4:E4"/>
    <mergeCell ref="B5:E5"/>
    <mergeCell ref="H4:K4"/>
    <mergeCell ref="H5:K5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2.xml><?xml version="1.0" encoding="utf-8"?>
<worksheet xmlns="http://schemas.openxmlformats.org/spreadsheetml/2006/main" xmlns:r="http://schemas.openxmlformats.org/officeDocument/2006/relationships">
  <dimension ref="B2:I28"/>
  <sheetViews>
    <sheetView workbookViewId="0">
      <selection activeCell="B2" sqref="B2:I6"/>
    </sheetView>
  </sheetViews>
  <sheetFormatPr defaultColWidth="8.85546875" defaultRowHeight="15"/>
  <cols>
    <col min="5" max="5" width="12.85546875" bestFit="1" customWidth="1"/>
    <col min="6" max="6" width="9.28515625" style="334" bestFit="1" customWidth="1"/>
    <col min="7" max="7" width="10.42578125" style="334" bestFit="1" customWidth="1"/>
    <col min="8" max="8" width="9.42578125" style="334" bestFit="1" customWidth="1"/>
    <col min="9" max="9" width="12.85546875" bestFit="1" customWidth="1"/>
  </cols>
  <sheetData>
    <row r="2" spans="2:9">
      <c r="B2" s="128" t="s">
        <v>357</v>
      </c>
    </row>
    <row r="4" spans="2:9" ht="18.75">
      <c r="B4" s="374" t="s">
        <v>358</v>
      </c>
      <c r="C4" s="374"/>
      <c r="D4" s="374"/>
      <c r="E4" s="374"/>
      <c r="F4" s="374" t="s">
        <v>359</v>
      </c>
      <c r="G4" s="374"/>
      <c r="H4" s="374"/>
      <c r="I4" s="374"/>
    </row>
    <row r="5" spans="2:9" ht="17.25">
      <c r="B5" s="318" t="s">
        <v>325</v>
      </c>
      <c r="C5" s="318" t="s">
        <v>36</v>
      </c>
      <c r="D5" s="318" t="s">
        <v>35</v>
      </c>
      <c r="E5" s="332" t="s">
        <v>326</v>
      </c>
      <c r="F5" s="318" t="s">
        <v>325</v>
      </c>
      <c r="G5" s="318" t="s">
        <v>36</v>
      </c>
      <c r="H5" s="318" t="s">
        <v>35</v>
      </c>
      <c r="I5" s="332" t="s">
        <v>326</v>
      </c>
    </row>
    <row r="6" spans="2:9">
      <c r="B6" s="318" t="s">
        <v>303</v>
      </c>
      <c r="C6" s="318" t="s">
        <v>323</v>
      </c>
      <c r="D6" s="318" t="s">
        <v>323</v>
      </c>
      <c r="E6" s="332" t="s">
        <v>324</v>
      </c>
      <c r="F6" s="318" t="s">
        <v>303</v>
      </c>
      <c r="G6" s="318" t="s">
        <v>323</v>
      </c>
      <c r="H6" s="318" t="s">
        <v>323</v>
      </c>
      <c r="I6" s="332" t="s">
        <v>324</v>
      </c>
    </row>
    <row r="7" spans="2:9">
      <c r="B7" s="16">
        <v>0</v>
      </c>
      <c r="C7" s="16">
        <v>-6197</v>
      </c>
      <c r="D7" s="16">
        <v>-6197</v>
      </c>
      <c r="E7" s="306">
        <v>0</v>
      </c>
      <c r="F7" s="321">
        <v>1800</v>
      </c>
      <c r="G7" s="321">
        <v>31218</v>
      </c>
      <c r="H7" s="321">
        <v>16253</v>
      </c>
      <c r="I7" s="306">
        <v>190.672</v>
      </c>
    </row>
    <row r="8" spans="2:9">
      <c r="B8" s="16">
        <v>100</v>
      </c>
      <c r="C8" s="16">
        <v>-4119</v>
      </c>
      <c r="D8" s="16">
        <v>-4950</v>
      </c>
      <c r="E8" s="306">
        <v>130.59299999999999</v>
      </c>
      <c r="F8" s="321">
        <v>1900</v>
      </c>
      <c r="G8" s="321">
        <v>33296</v>
      </c>
      <c r="H8" s="321">
        <v>17499</v>
      </c>
      <c r="I8" s="306">
        <v>191.79599999999999</v>
      </c>
    </row>
    <row r="9" spans="2:9">
      <c r="B9" s="16">
        <v>200</v>
      </c>
      <c r="C9" s="16">
        <v>-204</v>
      </c>
      <c r="D9" s="16">
        <v>-3703</v>
      </c>
      <c r="E9" s="306">
        <v>154.001</v>
      </c>
      <c r="F9" s="321">
        <v>2000</v>
      </c>
      <c r="G9" s="321">
        <v>35375</v>
      </c>
      <c r="H9" s="321">
        <v>18747</v>
      </c>
      <c r="I9" s="306">
        <v>192.863</v>
      </c>
    </row>
    <row r="10" spans="2:9">
      <c r="B10" s="16">
        <v>298</v>
      </c>
      <c r="C10" s="16">
        <v>0</v>
      </c>
      <c r="D10" s="16">
        <v>-2478</v>
      </c>
      <c r="E10" s="306">
        <v>153.30000000000001</v>
      </c>
      <c r="F10" s="321">
        <v>2200</v>
      </c>
      <c r="G10" s="321">
        <v>39534</v>
      </c>
      <c r="H10" s="321">
        <v>21243</v>
      </c>
      <c r="I10" s="306">
        <v>194.845</v>
      </c>
    </row>
    <row r="11" spans="2:9">
      <c r="B11" s="16">
        <v>300</v>
      </c>
      <c r="C11" s="16">
        <v>38</v>
      </c>
      <c r="D11" s="16">
        <v>-2456</v>
      </c>
      <c r="E11" s="306">
        <v>153.429</v>
      </c>
      <c r="F11" s="321">
        <v>2400</v>
      </c>
      <c r="G11" s="321">
        <v>43695</v>
      </c>
      <c r="H11" s="321">
        <v>23741</v>
      </c>
      <c r="I11" s="306">
        <v>196.655</v>
      </c>
    </row>
    <row r="12" spans="2:9">
      <c r="B12" s="16" t="s">
        <v>0</v>
      </c>
      <c r="C12" s="16" t="s">
        <v>0</v>
      </c>
      <c r="D12" s="16" t="s">
        <v>0</v>
      </c>
      <c r="E12" s="306"/>
      <c r="F12" s="321"/>
      <c r="G12" s="321"/>
      <c r="H12" s="321"/>
      <c r="I12" s="306"/>
    </row>
    <row r="13" spans="2:9">
      <c r="B13" s="16">
        <v>400</v>
      </c>
      <c r="C13" s="16">
        <v>2117</v>
      </c>
      <c r="D13" s="16">
        <v>-1209</v>
      </c>
      <c r="E13" s="306">
        <v>159.40899999999999</v>
      </c>
      <c r="F13" s="321">
        <v>2600</v>
      </c>
      <c r="G13" s="321">
        <v>47860</v>
      </c>
      <c r="H13" s="321">
        <v>26244</v>
      </c>
      <c r="I13" s="306">
        <v>198.322</v>
      </c>
    </row>
    <row r="14" spans="2:9">
      <c r="B14" s="16">
        <v>500</v>
      </c>
      <c r="C14" s="16">
        <v>4196</v>
      </c>
      <c r="D14" s="16">
        <v>39</v>
      </c>
      <c r="E14" s="306">
        <v>164.047</v>
      </c>
      <c r="F14" s="321">
        <v>2800</v>
      </c>
      <c r="G14" s="321">
        <v>52033</v>
      </c>
      <c r="H14" s="321">
        <v>28754</v>
      </c>
      <c r="I14" s="306">
        <v>199.86799999999999</v>
      </c>
    </row>
    <row r="15" spans="2:9">
      <c r="B15" s="16">
        <v>600</v>
      </c>
      <c r="C15" s="16">
        <v>6274</v>
      </c>
      <c r="D15" s="16">
        <v>1286</v>
      </c>
      <c r="E15" s="306">
        <v>167.83699999999999</v>
      </c>
      <c r="F15" s="321">
        <v>3000</v>
      </c>
      <c r="G15" s="321">
        <v>56218</v>
      </c>
      <c r="H15" s="321">
        <v>31276</v>
      </c>
      <c r="I15" s="306">
        <v>201.31100000000001</v>
      </c>
    </row>
    <row r="16" spans="2:9">
      <c r="B16" s="16">
        <v>700</v>
      </c>
      <c r="C16" s="16">
        <v>8353</v>
      </c>
      <c r="D16" s="16">
        <v>2533</v>
      </c>
      <c r="E16" s="306">
        <v>171.041</v>
      </c>
      <c r="F16" s="321">
        <v>3200</v>
      </c>
      <c r="G16" s="321">
        <v>60420</v>
      </c>
      <c r="H16" s="321">
        <v>33815</v>
      </c>
      <c r="I16" s="306">
        <v>202.667</v>
      </c>
    </row>
    <row r="17" spans="2:9">
      <c r="B17" s="16">
        <v>800</v>
      </c>
      <c r="C17" s="16">
        <v>10431</v>
      </c>
      <c r="D17" s="16">
        <v>3780</v>
      </c>
      <c r="E17" s="306">
        <v>173.816</v>
      </c>
      <c r="F17" s="321">
        <v>3400</v>
      </c>
      <c r="G17" s="321">
        <v>64646</v>
      </c>
      <c r="H17" s="321">
        <v>36378</v>
      </c>
      <c r="I17" s="306">
        <v>203.94800000000001</v>
      </c>
    </row>
    <row r="18" spans="2:9">
      <c r="B18" s="16" t="s">
        <v>0</v>
      </c>
      <c r="C18" s="16" t="s">
        <v>0</v>
      </c>
      <c r="D18" s="16" t="s">
        <v>0</v>
      </c>
      <c r="E18" s="306"/>
      <c r="F18" s="321"/>
      <c r="G18" s="321"/>
      <c r="H18" s="321"/>
      <c r="I18" s="306"/>
    </row>
    <row r="19" spans="2:9">
      <c r="B19" s="16">
        <v>900</v>
      </c>
      <c r="C19" s="16">
        <v>12510</v>
      </c>
      <c r="D19" s="16">
        <v>5027</v>
      </c>
      <c r="E19" s="306">
        <v>176.26499999999999</v>
      </c>
      <c r="F19" s="321">
        <v>3600</v>
      </c>
      <c r="G19" s="321">
        <v>68902</v>
      </c>
      <c r="H19" s="321">
        <v>38972</v>
      </c>
      <c r="I19" s="306">
        <v>205.16399999999999</v>
      </c>
    </row>
    <row r="20" spans="2:9">
      <c r="B20" s="16">
        <v>1000</v>
      </c>
      <c r="C20" s="16">
        <v>14589</v>
      </c>
      <c r="D20" s="16">
        <v>6275</v>
      </c>
      <c r="E20" s="306">
        <v>178.45500000000001</v>
      </c>
      <c r="F20" s="321">
        <v>3800</v>
      </c>
      <c r="G20" s="321">
        <v>73194</v>
      </c>
      <c r="H20" s="321">
        <v>41601</v>
      </c>
      <c r="I20" s="306">
        <v>206.32499999999999</v>
      </c>
    </row>
    <row r="21" spans="2:9">
      <c r="B21" s="16">
        <v>1100</v>
      </c>
      <c r="C21" s="16">
        <v>16667</v>
      </c>
      <c r="D21" s="16">
        <v>7522</v>
      </c>
      <c r="E21" s="306">
        <v>180.43600000000001</v>
      </c>
      <c r="F21" s="321">
        <v>4000</v>
      </c>
      <c r="G21" s="321">
        <v>77532</v>
      </c>
      <c r="H21" s="321">
        <v>44276</v>
      </c>
      <c r="I21" s="306">
        <v>207.43700000000001</v>
      </c>
    </row>
    <row r="22" spans="2:9">
      <c r="B22" s="16">
        <v>1200</v>
      </c>
      <c r="C22" s="16">
        <v>18746</v>
      </c>
      <c r="D22" s="16">
        <v>8769</v>
      </c>
      <c r="E22" s="306">
        <v>182.244</v>
      </c>
      <c r="F22" s="321">
        <v>4400</v>
      </c>
      <c r="G22" s="321">
        <v>86367</v>
      </c>
      <c r="H22" s="321">
        <v>49785</v>
      </c>
      <c r="I22" s="306">
        <v>209.542</v>
      </c>
    </row>
    <row r="23" spans="2:9">
      <c r="B23" s="16">
        <v>1300</v>
      </c>
      <c r="C23" s="16">
        <v>20825</v>
      </c>
      <c r="D23" s="16">
        <v>10017</v>
      </c>
      <c r="E23" s="306">
        <v>183.90799999999999</v>
      </c>
      <c r="F23" s="321">
        <v>4800</v>
      </c>
      <c r="G23" s="321">
        <v>95457</v>
      </c>
      <c r="H23" s="321">
        <v>55550</v>
      </c>
      <c r="I23" s="306">
        <v>211.51900000000001</v>
      </c>
    </row>
    <row r="24" spans="2:9">
      <c r="B24" s="16" t="s">
        <v>0</v>
      </c>
      <c r="C24" s="16" t="s">
        <v>0</v>
      </c>
      <c r="D24" s="16" t="s">
        <v>0</v>
      </c>
      <c r="E24" s="306"/>
      <c r="F24" s="321"/>
      <c r="G24" s="321"/>
      <c r="H24" s="321"/>
      <c r="I24" s="306"/>
    </row>
    <row r="25" spans="2:9">
      <c r="B25" s="16">
        <v>1400</v>
      </c>
      <c r="C25" s="16">
        <v>22903</v>
      </c>
      <c r="D25" s="16">
        <v>11263</v>
      </c>
      <c r="E25" s="306">
        <v>185.44800000000001</v>
      </c>
      <c r="F25" s="321">
        <v>5200</v>
      </c>
      <c r="G25" s="321">
        <v>104843</v>
      </c>
      <c r="H25" s="321">
        <v>61610</v>
      </c>
      <c r="I25" s="306">
        <v>213.39699999999999</v>
      </c>
    </row>
    <row r="26" spans="2:9">
      <c r="B26" s="16">
        <v>1500</v>
      </c>
      <c r="C26" s="16">
        <v>24982</v>
      </c>
      <c r="D26" s="16">
        <v>12511</v>
      </c>
      <c r="E26" s="306">
        <v>186.88300000000001</v>
      </c>
      <c r="F26" s="321">
        <v>5600</v>
      </c>
      <c r="G26" s="321">
        <v>114550</v>
      </c>
      <c r="H26" s="321">
        <v>67992</v>
      </c>
      <c r="I26" s="306">
        <v>215.19499999999999</v>
      </c>
    </row>
    <row r="27" spans="2:9">
      <c r="B27" s="16">
        <v>1600</v>
      </c>
      <c r="C27" s="16">
        <v>27060</v>
      </c>
      <c r="D27" s="16">
        <v>13758</v>
      </c>
      <c r="E27" s="306">
        <v>188.22399999999999</v>
      </c>
      <c r="F27" s="321">
        <v>6000</v>
      </c>
      <c r="G27" s="321">
        <v>124590</v>
      </c>
      <c r="H27" s="321">
        <v>74706</v>
      </c>
      <c r="I27" s="306">
        <v>216.92599999999999</v>
      </c>
    </row>
    <row r="28" spans="2:9">
      <c r="B28" s="16">
        <v>1700</v>
      </c>
      <c r="C28" s="16">
        <v>29139</v>
      </c>
      <c r="D28" s="16">
        <v>15005</v>
      </c>
      <c r="E28" s="306">
        <v>189.48400000000001</v>
      </c>
      <c r="F28" s="321" t="s">
        <v>0</v>
      </c>
      <c r="G28" s="321" t="s">
        <v>0</v>
      </c>
      <c r="H28" s="321" t="s">
        <v>0</v>
      </c>
      <c r="I28" s="306" t="s">
        <v>0</v>
      </c>
    </row>
  </sheetData>
  <mergeCells count="2">
    <mergeCell ref="B4:E4"/>
    <mergeCell ref="F4:I4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3.xml><?xml version="1.0" encoding="utf-8"?>
<worksheet xmlns="http://schemas.openxmlformats.org/spreadsheetml/2006/main" xmlns:r="http://schemas.openxmlformats.org/officeDocument/2006/relationships">
  <dimension ref="B2:I28"/>
  <sheetViews>
    <sheetView workbookViewId="0">
      <selection activeCell="L8" sqref="L8"/>
    </sheetView>
  </sheetViews>
  <sheetFormatPr defaultColWidth="8.85546875" defaultRowHeight="15"/>
  <cols>
    <col min="5" max="5" width="12.85546875" bestFit="1" customWidth="1"/>
    <col min="9" max="9" width="12.85546875" bestFit="1" customWidth="1"/>
  </cols>
  <sheetData>
    <row r="2" spans="2:9">
      <c r="B2" s="128" t="s">
        <v>360</v>
      </c>
      <c r="F2" s="334"/>
      <c r="G2" s="334"/>
      <c r="H2" s="334"/>
    </row>
    <row r="3" spans="2:9">
      <c r="F3" s="334"/>
      <c r="G3" s="334"/>
      <c r="H3" s="334"/>
    </row>
    <row r="4" spans="2:9" ht="18.75">
      <c r="B4" s="374" t="s">
        <v>361</v>
      </c>
      <c r="C4" s="374"/>
      <c r="D4" s="374"/>
      <c r="E4" s="374"/>
      <c r="F4" s="374" t="s">
        <v>362</v>
      </c>
      <c r="G4" s="374"/>
      <c r="H4" s="374"/>
      <c r="I4" s="374"/>
    </row>
    <row r="5" spans="2:9" ht="17.25">
      <c r="B5" s="318" t="s">
        <v>325</v>
      </c>
      <c r="C5" s="318" t="s">
        <v>36</v>
      </c>
      <c r="D5" s="318" t="s">
        <v>35</v>
      </c>
      <c r="E5" s="332" t="s">
        <v>326</v>
      </c>
      <c r="F5" s="318" t="s">
        <v>325</v>
      </c>
      <c r="G5" s="318" t="s">
        <v>36</v>
      </c>
      <c r="H5" s="318" t="s">
        <v>35</v>
      </c>
      <c r="I5" s="332" t="s">
        <v>326</v>
      </c>
    </row>
    <row r="6" spans="2:9">
      <c r="B6" s="318" t="s">
        <v>303</v>
      </c>
      <c r="C6" s="318" t="s">
        <v>323</v>
      </c>
      <c r="D6" s="318" t="s">
        <v>323</v>
      </c>
      <c r="E6" s="332" t="s">
        <v>324</v>
      </c>
      <c r="F6" s="318" t="s">
        <v>303</v>
      </c>
      <c r="G6" s="318" t="s">
        <v>323</v>
      </c>
      <c r="H6" s="318" t="s">
        <v>323</v>
      </c>
      <c r="I6" s="332" t="s">
        <v>324</v>
      </c>
    </row>
    <row r="7" spans="2:9">
      <c r="B7" s="16">
        <v>0</v>
      </c>
      <c r="C7" s="16">
        <v>-6197</v>
      </c>
      <c r="D7" s="16">
        <v>-6197</v>
      </c>
      <c r="E7" s="306">
        <v>0</v>
      </c>
      <c r="F7" s="16">
        <v>1800</v>
      </c>
      <c r="G7" s="16">
        <v>31218</v>
      </c>
      <c r="H7" s="16">
        <v>16253</v>
      </c>
      <c r="I7" s="323">
        <v>152.089</v>
      </c>
    </row>
    <row r="8" spans="2:9">
      <c r="B8" s="16">
        <v>100</v>
      </c>
      <c r="C8" s="16">
        <v>-4119</v>
      </c>
      <c r="D8" s="16">
        <v>-495</v>
      </c>
      <c r="E8" s="306">
        <v>92.009</v>
      </c>
      <c r="F8" s="16">
        <v>1900</v>
      </c>
      <c r="G8" s="16">
        <v>33296</v>
      </c>
      <c r="H8" s="16">
        <v>17499</v>
      </c>
      <c r="I8" s="323">
        <v>153.21199999999999</v>
      </c>
    </row>
    <row r="9" spans="2:9">
      <c r="B9" s="16">
        <v>200</v>
      </c>
      <c r="C9" s="16">
        <v>-204</v>
      </c>
      <c r="D9" s="16">
        <v>-3703</v>
      </c>
      <c r="E9" s="306">
        <v>106.417</v>
      </c>
      <c r="F9" s="16">
        <v>2000</v>
      </c>
      <c r="G9" s="16">
        <v>35375</v>
      </c>
      <c r="H9" s="16">
        <v>18747</v>
      </c>
      <c r="I9" s="323">
        <v>154.279</v>
      </c>
    </row>
    <row r="10" spans="2:9">
      <c r="B10" s="16">
        <v>298</v>
      </c>
      <c r="C10" s="16">
        <v>0</v>
      </c>
      <c r="D10" s="16">
        <v>-2478</v>
      </c>
      <c r="E10" s="306">
        <v>114.71599999999999</v>
      </c>
      <c r="F10" s="16">
        <v>2200</v>
      </c>
      <c r="G10" s="16">
        <v>39532</v>
      </c>
      <c r="H10" s="16">
        <v>21241</v>
      </c>
      <c r="I10" s="323">
        <v>156.26</v>
      </c>
    </row>
    <row r="11" spans="2:9">
      <c r="B11" s="16">
        <v>300</v>
      </c>
      <c r="C11" s="16">
        <v>38</v>
      </c>
      <c r="D11" s="16">
        <v>-2456</v>
      </c>
      <c r="E11" s="306">
        <v>114.845</v>
      </c>
      <c r="F11" s="16">
        <v>2400</v>
      </c>
      <c r="G11" s="16">
        <v>43689</v>
      </c>
      <c r="H11" s="16">
        <v>23735</v>
      </c>
      <c r="I11" s="323">
        <v>158.06899999999999</v>
      </c>
    </row>
    <row r="12" spans="2:9">
      <c r="B12" s="16"/>
      <c r="C12" s="16"/>
      <c r="D12" s="16"/>
      <c r="E12" s="306"/>
      <c r="F12" s="16"/>
      <c r="G12" s="16"/>
      <c r="H12" s="16"/>
      <c r="I12" s="323"/>
    </row>
    <row r="13" spans="2:9">
      <c r="B13" s="16">
        <v>400</v>
      </c>
      <c r="C13" s="16">
        <v>2117</v>
      </c>
      <c r="D13" s="16">
        <v>-1209</v>
      </c>
      <c r="E13" s="306">
        <v>120.825</v>
      </c>
      <c r="F13" s="16">
        <v>2600</v>
      </c>
      <c r="G13" s="16">
        <v>47847</v>
      </c>
      <c r="H13" s="16">
        <v>26231</v>
      </c>
      <c r="I13" s="323">
        <v>159.732</v>
      </c>
    </row>
    <row r="14" spans="2:9">
      <c r="B14" s="16">
        <v>500</v>
      </c>
      <c r="C14" s="16">
        <v>4196</v>
      </c>
      <c r="D14" s="16">
        <v>39</v>
      </c>
      <c r="E14" s="306">
        <v>125.46299999999999</v>
      </c>
      <c r="F14" s="16">
        <v>2800</v>
      </c>
      <c r="G14" s="16">
        <v>52004</v>
      </c>
      <c r="H14" s="16">
        <v>28725</v>
      </c>
      <c r="I14" s="323">
        <v>161.273</v>
      </c>
    </row>
    <row r="15" spans="2:9">
      <c r="B15" s="16">
        <v>600</v>
      </c>
      <c r="C15" s="16">
        <v>6274</v>
      </c>
      <c r="D15" s="16">
        <v>1286</v>
      </c>
      <c r="E15" s="306">
        <v>129.25299999999999</v>
      </c>
      <c r="F15" s="16">
        <v>3000</v>
      </c>
      <c r="G15" s="16">
        <v>56161</v>
      </c>
      <c r="H15" s="16">
        <v>31219</v>
      </c>
      <c r="I15" s="323">
        <v>162.70699999999999</v>
      </c>
    </row>
    <row r="16" spans="2:9">
      <c r="B16" s="16">
        <v>700</v>
      </c>
      <c r="C16" s="16">
        <v>8353</v>
      </c>
      <c r="D16" s="16">
        <v>2533</v>
      </c>
      <c r="E16" s="306">
        <v>132.45699999999999</v>
      </c>
      <c r="F16" s="16">
        <v>3200</v>
      </c>
      <c r="G16" s="16">
        <v>60318</v>
      </c>
      <c r="H16" s="16">
        <v>33713</v>
      </c>
      <c r="I16" s="323">
        <v>164.048</v>
      </c>
    </row>
    <row r="17" spans="2:9">
      <c r="B17" s="16">
        <v>800</v>
      </c>
      <c r="C17" s="16">
        <v>10431</v>
      </c>
      <c r="D17" s="16">
        <v>3780</v>
      </c>
      <c r="E17" s="306">
        <v>135.233</v>
      </c>
      <c r="F17" s="16">
        <v>3400</v>
      </c>
      <c r="G17" s="16">
        <v>64475</v>
      </c>
      <c r="H17" s="16">
        <v>36207</v>
      </c>
      <c r="I17" s="323">
        <v>165.30799999999999</v>
      </c>
    </row>
    <row r="18" spans="2:9">
      <c r="B18" s="16"/>
      <c r="C18" s="16"/>
      <c r="D18" s="16"/>
      <c r="E18" s="306"/>
      <c r="F18" s="16"/>
      <c r="G18" s="16"/>
      <c r="H18" s="16"/>
      <c r="I18" s="323"/>
    </row>
    <row r="19" spans="2:9">
      <c r="B19" s="16">
        <v>900</v>
      </c>
      <c r="C19" s="16">
        <v>12510</v>
      </c>
      <c r="D19" s="16">
        <v>5027</v>
      </c>
      <c r="E19" s="306">
        <v>137.68100000000001</v>
      </c>
      <c r="F19" s="16">
        <v>3600</v>
      </c>
      <c r="G19" s="16">
        <v>68633</v>
      </c>
      <c r="H19" s="16">
        <v>38703</v>
      </c>
      <c r="I19" s="323">
        <v>166.49700000000001</v>
      </c>
    </row>
    <row r="20" spans="2:9">
      <c r="B20" s="16">
        <v>1000</v>
      </c>
      <c r="C20" s="16">
        <v>14589</v>
      </c>
      <c r="D20" s="16">
        <v>6275</v>
      </c>
      <c r="E20" s="306">
        <v>139.87100000000001</v>
      </c>
      <c r="F20" s="16">
        <v>3800</v>
      </c>
      <c r="G20" s="16">
        <v>72790</v>
      </c>
      <c r="H20" s="16">
        <v>41197</v>
      </c>
      <c r="I20" s="323">
        <v>167.62</v>
      </c>
    </row>
    <row r="21" spans="2:9">
      <c r="B21" s="16">
        <v>1100</v>
      </c>
      <c r="C21" s="16">
        <v>16667</v>
      </c>
      <c r="D21" s="16">
        <v>7522</v>
      </c>
      <c r="E21" s="306">
        <v>141.852</v>
      </c>
      <c r="F21" s="16">
        <v>4000</v>
      </c>
      <c r="G21" s="16">
        <v>76947</v>
      </c>
      <c r="H21" s="16">
        <v>43691</v>
      </c>
      <c r="I21" s="323">
        <v>168.68700000000001</v>
      </c>
    </row>
    <row r="22" spans="2:9">
      <c r="B22" s="16">
        <v>1200</v>
      </c>
      <c r="C22" s="16">
        <v>18746</v>
      </c>
      <c r="D22" s="16">
        <v>8769</v>
      </c>
      <c r="E22" s="306">
        <v>143.661</v>
      </c>
      <c r="F22" s="16">
        <v>4400</v>
      </c>
      <c r="G22" s="16">
        <v>85261</v>
      </c>
      <c r="H22" s="16">
        <v>48679</v>
      </c>
      <c r="I22" s="323">
        <v>170.66800000000001</v>
      </c>
    </row>
    <row r="23" spans="2:9">
      <c r="B23" s="16">
        <v>1300</v>
      </c>
      <c r="C23" s="16">
        <v>20825</v>
      </c>
      <c r="D23" s="16">
        <v>10017</v>
      </c>
      <c r="E23" s="306">
        <v>145.32400000000001</v>
      </c>
      <c r="F23" s="16">
        <v>4800</v>
      </c>
      <c r="G23" s="16">
        <v>93476</v>
      </c>
      <c r="H23" s="16">
        <v>53569</v>
      </c>
      <c r="I23" s="323">
        <v>172.476</v>
      </c>
    </row>
    <row r="24" spans="2:9">
      <c r="B24" s="16"/>
      <c r="C24" s="16"/>
      <c r="D24" s="16"/>
      <c r="E24" s="306"/>
      <c r="F24" s="16"/>
      <c r="G24" s="16"/>
      <c r="H24" s="16"/>
      <c r="I24" s="323"/>
    </row>
    <row r="25" spans="2:9">
      <c r="B25" s="16">
        <v>1400</v>
      </c>
      <c r="C25" s="16">
        <v>22903</v>
      </c>
      <c r="D25" s="16">
        <v>11263</v>
      </c>
      <c r="E25" s="306">
        <v>146.86500000000001</v>
      </c>
      <c r="F25" s="16">
        <v>5200</v>
      </c>
      <c r="G25" s="16">
        <v>10189</v>
      </c>
      <c r="H25" s="16">
        <v>58657</v>
      </c>
      <c r="I25" s="323">
        <v>174.14</v>
      </c>
    </row>
    <row r="26" spans="2:9">
      <c r="B26" s="16">
        <v>1500</v>
      </c>
      <c r="C26" s="16">
        <v>24982</v>
      </c>
      <c r="D26" s="16">
        <v>12511</v>
      </c>
      <c r="E26" s="306">
        <v>148.29900000000001</v>
      </c>
      <c r="F26" s="16">
        <v>5600</v>
      </c>
      <c r="G26" s="16">
        <v>110205</v>
      </c>
      <c r="H26" s="16">
        <v>63647</v>
      </c>
      <c r="I26" s="323">
        <v>175.68100000000001</v>
      </c>
    </row>
    <row r="27" spans="2:9">
      <c r="B27" s="16">
        <v>1600</v>
      </c>
      <c r="C27" s="16">
        <v>27060</v>
      </c>
      <c r="D27" s="16">
        <v>13758</v>
      </c>
      <c r="E27" s="306">
        <v>149.63999999999999</v>
      </c>
      <c r="F27" s="16">
        <v>6000</v>
      </c>
      <c r="G27" s="16">
        <v>118519</v>
      </c>
      <c r="H27" s="16">
        <v>68635</v>
      </c>
      <c r="I27" s="323">
        <v>177.114</v>
      </c>
    </row>
    <row r="28" spans="2:9">
      <c r="B28" s="16">
        <v>1700</v>
      </c>
      <c r="C28" s="16">
        <v>29139</v>
      </c>
      <c r="D28" s="16">
        <v>15005</v>
      </c>
      <c r="E28" s="306">
        <v>150.9</v>
      </c>
      <c r="F28" s="16" t="s">
        <v>0</v>
      </c>
      <c r="G28" s="16" t="s">
        <v>0</v>
      </c>
      <c r="H28" s="16" t="s">
        <v>0</v>
      </c>
      <c r="I28" s="323"/>
    </row>
  </sheetData>
  <mergeCells count="2">
    <mergeCell ref="B4:E4"/>
    <mergeCell ref="F4:I4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4.xml><?xml version="1.0" encoding="utf-8"?>
<worksheet xmlns="http://schemas.openxmlformats.org/spreadsheetml/2006/main" xmlns:r="http://schemas.openxmlformats.org/officeDocument/2006/relationships">
  <dimension ref="B2:G41"/>
  <sheetViews>
    <sheetView workbookViewId="0">
      <selection activeCell="I28" sqref="I28"/>
    </sheetView>
  </sheetViews>
  <sheetFormatPr defaultColWidth="8.85546875" defaultRowHeight="15"/>
  <cols>
    <col min="1" max="1" width="3.140625" customWidth="1"/>
    <col min="2" max="2" width="30.85546875" bestFit="1" customWidth="1"/>
    <col min="4" max="4" width="11.7109375" style="316" bestFit="1" customWidth="1"/>
    <col min="5" max="5" width="13.140625" style="316" bestFit="1" customWidth="1"/>
    <col min="6" max="7" width="8.85546875" style="316"/>
  </cols>
  <sheetData>
    <row r="2" spans="2:7">
      <c r="B2" s="128" t="s">
        <v>401</v>
      </c>
    </row>
    <row r="4" spans="2:7">
      <c r="B4" s="335" t="s">
        <v>139</v>
      </c>
      <c r="C4" s="335" t="s">
        <v>254</v>
      </c>
      <c r="D4" s="88" t="s">
        <v>363</v>
      </c>
      <c r="E4" s="365" t="s">
        <v>400</v>
      </c>
      <c r="F4" s="375"/>
      <c r="G4" s="375"/>
    </row>
    <row r="5" spans="2:7">
      <c r="B5" s="297" t="s">
        <v>0</v>
      </c>
      <c r="C5" s="297" t="s">
        <v>0</v>
      </c>
      <c r="D5" s="282"/>
      <c r="E5" s="314" t="s">
        <v>364</v>
      </c>
      <c r="F5" s="88" t="s">
        <v>365</v>
      </c>
      <c r="G5" s="88" t="s">
        <v>366</v>
      </c>
    </row>
    <row r="6" spans="2:7">
      <c r="B6" s="297"/>
      <c r="C6" s="297" t="s">
        <v>0</v>
      </c>
      <c r="D6" s="308" t="s">
        <v>367</v>
      </c>
      <c r="E6" s="308" t="s">
        <v>368</v>
      </c>
      <c r="F6" s="309" t="s">
        <v>369</v>
      </c>
      <c r="G6" s="309" t="s">
        <v>370</v>
      </c>
    </row>
    <row r="7" spans="2:7">
      <c r="B7" s="300"/>
      <c r="C7" s="300" t="s">
        <v>0</v>
      </c>
      <c r="D7" s="310" t="s">
        <v>147</v>
      </c>
      <c r="E7" s="310" t="s">
        <v>303</v>
      </c>
      <c r="F7" s="311" t="s">
        <v>371</v>
      </c>
      <c r="G7" s="311" t="s">
        <v>372</v>
      </c>
    </row>
    <row r="8" spans="2:7">
      <c r="B8" s="281" t="s">
        <v>221</v>
      </c>
      <c r="C8" s="281" t="s">
        <v>222</v>
      </c>
      <c r="D8" s="336">
        <v>28.97</v>
      </c>
      <c r="E8" s="289">
        <v>132.5</v>
      </c>
      <c r="F8" s="289">
        <v>3.77</v>
      </c>
      <c r="G8" s="289">
        <v>8.8300000000000003E-2</v>
      </c>
    </row>
    <row r="9" spans="2:7">
      <c r="B9" s="130" t="s">
        <v>156</v>
      </c>
      <c r="C9" s="130" t="s">
        <v>271</v>
      </c>
      <c r="D9" s="306">
        <v>17.03</v>
      </c>
      <c r="E9" s="16">
        <v>405.5</v>
      </c>
      <c r="F9" s="16">
        <v>11.28</v>
      </c>
      <c r="G9" s="16">
        <v>7.2400000000000006E-2</v>
      </c>
    </row>
    <row r="10" spans="2:7">
      <c r="B10" s="130" t="s">
        <v>158</v>
      </c>
      <c r="C10" s="130" t="s">
        <v>223</v>
      </c>
      <c r="D10" s="306">
        <v>39.948</v>
      </c>
      <c r="E10" s="16">
        <v>151</v>
      </c>
      <c r="F10" s="16">
        <v>4.8600000000000003</v>
      </c>
      <c r="G10" s="16">
        <v>7.4899999999999994E-2</v>
      </c>
    </row>
    <row r="11" spans="2:7">
      <c r="B11" s="130" t="s">
        <v>159</v>
      </c>
      <c r="C11" s="130" t="s">
        <v>281</v>
      </c>
      <c r="D11" s="306">
        <v>78.114999999999995</v>
      </c>
      <c r="E11" s="16">
        <v>562</v>
      </c>
      <c r="F11" s="16">
        <v>4.92</v>
      </c>
      <c r="G11" s="16">
        <v>0.26029999999999998</v>
      </c>
    </row>
    <row r="12" spans="2:7">
      <c r="B12" s="130" t="s">
        <v>373</v>
      </c>
      <c r="C12" s="130" t="s">
        <v>374</v>
      </c>
      <c r="D12" s="306">
        <v>159.80799999999999</v>
      </c>
      <c r="E12" s="16">
        <v>584</v>
      </c>
      <c r="F12" s="16">
        <v>10.34</v>
      </c>
      <c r="G12" s="16">
        <v>0.13550000000000001</v>
      </c>
    </row>
    <row r="13" spans="2:7">
      <c r="B13" s="130" t="s">
        <v>164</v>
      </c>
      <c r="C13" s="130" t="s">
        <v>225</v>
      </c>
      <c r="D13" s="306">
        <v>58.124000000000002</v>
      </c>
      <c r="E13" s="16">
        <v>425.2</v>
      </c>
      <c r="F13" s="16">
        <v>3.8</v>
      </c>
      <c r="G13" s="16">
        <v>0.25469999999999998</v>
      </c>
    </row>
    <row r="14" spans="2:7">
      <c r="B14" s="130" t="s">
        <v>226</v>
      </c>
      <c r="C14" s="130" t="s">
        <v>227</v>
      </c>
      <c r="D14" s="306">
        <v>44.01</v>
      </c>
      <c r="E14" s="16">
        <v>304.2</v>
      </c>
      <c r="F14" s="16">
        <v>7.39</v>
      </c>
      <c r="G14" s="16">
        <v>9.4299999999999995E-2</v>
      </c>
    </row>
    <row r="15" spans="2:7">
      <c r="B15" s="130" t="s">
        <v>228</v>
      </c>
      <c r="C15" s="130" t="s">
        <v>229</v>
      </c>
      <c r="D15" s="306">
        <v>28.010999999999999</v>
      </c>
      <c r="E15" s="16">
        <v>133</v>
      </c>
      <c r="F15" s="16">
        <v>3.5</v>
      </c>
      <c r="G15" s="16">
        <v>9.2999999999999999E-2</v>
      </c>
    </row>
    <row r="16" spans="2:7">
      <c r="B16" s="130" t="s">
        <v>375</v>
      </c>
      <c r="C16" s="130" t="s">
        <v>376</v>
      </c>
      <c r="D16" s="306">
        <v>153.82</v>
      </c>
      <c r="E16" s="16">
        <v>556.4</v>
      </c>
      <c r="F16" s="16">
        <v>4.5599999999999996</v>
      </c>
      <c r="G16" s="16">
        <v>0.27589999999999998</v>
      </c>
    </row>
    <row r="17" spans="2:7">
      <c r="B17" s="130" t="s">
        <v>377</v>
      </c>
      <c r="C17" s="130" t="s">
        <v>378</v>
      </c>
      <c r="D17" s="306">
        <v>70.906000000000006</v>
      </c>
      <c r="E17" s="16">
        <v>417</v>
      </c>
      <c r="F17" s="16">
        <v>7.71</v>
      </c>
      <c r="G17" s="16">
        <v>0.1242</v>
      </c>
    </row>
    <row r="18" spans="2:7">
      <c r="B18" s="130" t="s">
        <v>379</v>
      </c>
      <c r="C18" s="130" t="s">
        <v>380</v>
      </c>
      <c r="D18" s="306">
        <v>119.38</v>
      </c>
      <c r="E18" s="16">
        <v>536.6</v>
      </c>
      <c r="F18" s="16">
        <v>5.47</v>
      </c>
      <c r="G18" s="16">
        <v>0.24030000000000001</v>
      </c>
    </row>
    <row r="19" spans="2:7">
      <c r="B19" s="130" t="s">
        <v>381</v>
      </c>
      <c r="C19" s="130" t="s">
        <v>382</v>
      </c>
      <c r="D19" s="306">
        <v>120.91</v>
      </c>
      <c r="E19" s="16">
        <v>384.7</v>
      </c>
      <c r="F19" s="16">
        <v>4.01</v>
      </c>
      <c r="G19" s="16">
        <v>0.21790000000000001</v>
      </c>
    </row>
    <row r="20" spans="2:7">
      <c r="B20" s="130" t="s">
        <v>383</v>
      </c>
      <c r="C20" s="130" t="s">
        <v>384</v>
      </c>
      <c r="D20" s="306">
        <v>102.92</v>
      </c>
      <c r="E20" s="16">
        <v>451.7</v>
      </c>
      <c r="F20" s="16">
        <v>5.17</v>
      </c>
      <c r="G20" s="16">
        <v>0.1973</v>
      </c>
    </row>
    <row r="21" spans="2:7">
      <c r="B21" s="130" t="s">
        <v>230</v>
      </c>
      <c r="C21" s="130" t="s">
        <v>231</v>
      </c>
      <c r="D21" s="306">
        <v>30.07</v>
      </c>
      <c r="E21" s="16">
        <v>305.5</v>
      </c>
      <c r="F21" s="16">
        <v>4.4800000000000004</v>
      </c>
      <c r="G21" s="16">
        <v>0.14799999999999999</v>
      </c>
    </row>
    <row r="22" spans="2:7">
      <c r="B22" s="130" t="s">
        <v>385</v>
      </c>
      <c r="C22" s="130" t="s">
        <v>386</v>
      </c>
      <c r="D22" s="306">
        <v>46.07</v>
      </c>
      <c r="E22" s="16">
        <v>516</v>
      </c>
      <c r="F22" s="16">
        <v>6.38</v>
      </c>
      <c r="G22" s="16">
        <v>0.1673</v>
      </c>
    </row>
    <row r="23" spans="2:7">
      <c r="B23" s="130" t="s">
        <v>232</v>
      </c>
      <c r="C23" s="130" t="s">
        <v>233</v>
      </c>
      <c r="D23" s="306">
        <v>28.053999999999998</v>
      </c>
      <c r="E23" s="16">
        <v>282.39999999999998</v>
      </c>
      <c r="F23" s="16">
        <v>5.12</v>
      </c>
      <c r="G23" s="16">
        <v>0.1242</v>
      </c>
    </row>
    <row r="24" spans="2:7">
      <c r="B24" s="130" t="s">
        <v>176</v>
      </c>
      <c r="C24" s="130" t="s">
        <v>234</v>
      </c>
      <c r="D24" s="306">
        <v>4.0030000000000001</v>
      </c>
      <c r="E24" s="16">
        <v>5.3</v>
      </c>
      <c r="F24" s="16">
        <v>0.23</v>
      </c>
      <c r="G24" s="16">
        <v>5.7799999999999997E-2</v>
      </c>
    </row>
    <row r="25" spans="2:7">
      <c r="B25" s="130" t="s">
        <v>290</v>
      </c>
      <c r="C25" s="130" t="s">
        <v>291</v>
      </c>
      <c r="D25" s="306">
        <v>86.179000000000002</v>
      </c>
      <c r="E25" s="16">
        <v>507.9</v>
      </c>
      <c r="F25" s="16">
        <v>3.03</v>
      </c>
      <c r="G25" s="16">
        <v>0.36770000000000003</v>
      </c>
    </row>
    <row r="26" spans="2:7">
      <c r="B26" s="130" t="s">
        <v>387</v>
      </c>
      <c r="C26" s="130" t="s">
        <v>244</v>
      </c>
      <c r="D26" s="306">
        <v>2.016</v>
      </c>
      <c r="E26" s="16">
        <v>33.299999999999997</v>
      </c>
      <c r="F26" s="16">
        <v>1.3</v>
      </c>
      <c r="G26" s="16">
        <v>6.4899999999999999E-2</v>
      </c>
    </row>
    <row r="27" spans="2:7">
      <c r="B27" s="130" t="s">
        <v>388</v>
      </c>
      <c r="C27" s="130" t="s">
        <v>389</v>
      </c>
      <c r="D27" s="306">
        <v>83.8</v>
      </c>
      <c r="E27" s="16">
        <v>209.4</v>
      </c>
      <c r="F27" s="16">
        <v>5.5</v>
      </c>
      <c r="G27" s="16">
        <v>9.2399999999999996E-2</v>
      </c>
    </row>
    <row r="28" spans="2:7">
      <c r="B28" s="130" t="s">
        <v>186</v>
      </c>
      <c r="C28" s="130" t="s">
        <v>236</v>
      </c>
      <c r="D28" s="306">
        <v>16.042999999999999</v>
      </c>
      <c r="E28" s="16">
        <v>191.1</v>
      </c>
      <c r="F28" s="16">
        <v>4.6399999999999997</v>
      </c>
      <c r="G28" s="16">
        <v>9.9299999999999999E-2</v>
      </c>
    </row>
    <row r="29" spans="2:7">
      <c r="B29" s="130" t="s">
        <v>390</v>
      </c>
      <c r="C29" s="130" t="s">
        <v>391</v>
      </c>
      <c r="D29" s="306">
        <v>32.042000000000002</v>
      </c>
      <c r="E29" s="16">
        <v>513.20000000000005</v>
      </c>
      <c r="F29" s="16">
        <v>7.95</v>
      </c>
      <c r="G29" s="16">
        <v>0.11799999999999999</v>
      </c>
    </row>
    <row r="30" spans="2:7">
      <c r="B30" s="130" t="s">
        <v>392</v>
      </c>
      <c r="C30" s="130" t="s">
        <v>393</v>
      </c>
      <c r="D30" s="306">
        <v>50.488</v>
      </c>
      <c r="E30" s="16">
        <v>416.3</v>
      </c>
      <c r="F30" s="16">
        <v>6.68</v>
      </c>
      <c r="G30" s="16">
        <v>0.14299999999999999</v>
      </c>
    </row>
    <row r="31" spans="2:7">
      <c r="B31" s="130" t="s">
        <v>237</v>
      </c>
      <c r="C31" s="130" t="s">
        <v>238</v>
      </c>
      <c r="D31" s="306">
        <v>20.183</v>
      </c>
      <c r="E31" s="16">
        <v>44.5</v>
      </c>
      <c r="F31" s="16">
        <v>2.73</v>
      </c>
      <c r="G31" s="16">
        <v>4.1700000000000001E-2</v>
      </c>
    </row>
    <row r="32" spans="2:7">
      <c r="B32" s="130" t="s">
        <v>191</v>
      </c>
      <c r="C32" s="130" t="s">
        <v>239</v>
      </c>
      <c r="D32" s="306">
        <v>28.013000000000002</v>
      </c>
      <c r="E32" s="16">
        <v>126.2</v>
      </c>
      <c r="F32" s="16">
        <v>3.39</v>
      </c>
      <c r="G32" s="16">
        <v>8.9899999999999994E-2</v>
      </c>
    </row>
    <row r="33" spans="2:7">
      <c r="B33" s="130" t="s">
        <v>267</v>
      </c>
      <c r="C33" s="130" t="s">
        <v>268</v>
      </c>
      <c r="D33" s="306">
        <v>44.012999999999998</v>
      </c>
      <c r="E33" s="16">
        <v>309.7</v>
      </c>
      <c r="F33" s="16">
        <v>7.27</v>
      </c>
      <c r="G33" s="16">
        <v>9.6100000000000005E-2</v>
      </c>
    </row>
    <row r="34" spans="2:7">
      <c r="B34" s="130" t="s">
        <v>197</v>
      </c>
      <c r="C34" s="130" t="s">
        <v>241</v>
      </c>
      <c r="D34" s="306">
        <v>31.998999999999999</v>
      </c>
      <c r="E34" s="16">
        <v>154.80000000000001</v>
      </c>
      <c r="F34" s="16">
        <v>5.08</v>
      </c>
      <c r="G34" s="16">
        <v>7.8E-2</v>
      </c>
    </row>
    <row r="35" spans="2:7">
      <c r="B35" s="130" t="s">
        <v>201</v>
      </c>
      <c r="C35" s="130" t="s">
        <v>242</v>
      </c>
      <c r="D35" s="306">
        <v>44.097000000000001</v>
      </c>
      <c r="E35" s="16">
        <v>370</v>
      </c>
      <c r="F35" s="16">
        <v>4.26</v>
      </c>
      <c r="G35" s="16">
        <v>0.19980000000000001</v>
      </c>
    </row>
    <row r="36" spans="2:7">
      <c r="B36" s="130" t="s">
        <v>292</v>
      </c>
      <c r="C36" s="130" t="s">
        <v>293</v>
      </c>
      <c r="D36" s="306">
        <v>42.081000000000003</v>
      </c>
      <c r="E36" s="16">
        <v>365</v>
      </c>
      <c r="F36" s="16">
        <v>4.62</v>
      </c>
      <c r="G36" s="16">
        <v>0.18099999999999999</v>
      </c>
    </row>
    <row r="37" spans="2:7">
      <c r="B37" s="130" t="s">
        <v>274</v>
      </c>
      <c r="C37" s="130" t="s">
        <v>275</v>
      </c>
      <c r="D37" s="306">
        <v>64.063000000000002</v>
      </c>
      <c r="E37" s="16">
        <v>430.7</v>
      </c>
      <c r="F37" s="16">
        <v>7.88</v>
      </c>
      <c r="G37" s="16">
        <v>0.1217</v>
      </c>
    </row>
    <row r="38" spans="2:7">
      <c r="B38" s="130" t="s">
        <v>394</v>
      </c>
      <c r="C38" s="130" t="s">
        <v>395</v>
      </c>
      <c r="D38" s="306">
        <v>102.03</v>
      </c>
      <c r="E38" s="16">
        <v>374.3</v>
      </c>
      <c r="F38" s="325">
        <v>4067</v>
      </c>
      <c r="G38" s="16">
        <v>0.1847</v>
      </c>
    </row>
    <row r="39" spans="2:7">
      <c r="B39" s="130" t="s">
        <v>396</v>
      </c>
      <c r="C39" s="130" t="s">
        <v>397</v>
      </c>
      <c r="D39" s="306">
        <v>137.37</v>
      </c>
      <c r="E39" s="16">
        <v>471.2</v>
      </c>
      <c r="F39" s="16">
        <v>4.38</v>
      </c>
      <c r="G39" s="16">
        <v>0.24779999999999999</v>
      </c>
    </row>
    <row r="40" spans="2:7">
      <c r="B40" s="130" t="s">
        <v>210</v>
      </c>
      <c r="C40" s="130" t="s">
        <v>244</v>
      </c>
      <c r="D40" s="306">
        <v>18.015000000000001</v>
      </c>
      <c r="E40" s="16">
        <v>647.29999999999995</v>
      </c>
      <c r="F40" s="16">
        <v>22.09</v>
      </c>
      <c r="G40" s="16">
        <v>5.6800000000000003E-2</v>
      </c>
    </row>
    <row r="41" spans="2:7">
      <c r="B41" s="130" t="s">
        <v>398</v>
      </c>
      <c r="C41" s="130" t="s">
        <v>399</v>
      </c>
      <c r="D41" s="306">
        <v>131.30000000000001</v>
      </c>
      <c r="E41" s="16">
        <v>289.8</v>
      </c>
      <c r="F41" s="16">
        <v>5.88</v>
      </c>
      <c r="G41" s="16">
        <v>0.1186</v>
      </c>
    </row>
  </sheetData>
  <mergeCells count="1">
    <mergeCell ref="E4:G4"/>
  </mergeCells>
  <phoneticPr fontId="14" type="noConversion"/>
  <pageMargins left="0.3611111111111111" right="0.16666666666666666" top="0.75" bottom="0.75" header="0.3" footer="0.3"/>
  <pageSetup paperSize="9" orientation="portrait" horizontalDpi="4294967292" verticalDpi="4294967292" r:id="rId1"/>
  <extLst>
    <ext xmlns:mx="http://schemas.microsoft.com/office/mac/excel/2008/main" uri="{64002731-A6B0-56B0-2670-7721B7C09600}">
      <mx:PLV Mode="1" OnePage="0" WScale="0"/>
    </ext>
  </extLst>
</worksheet>
</file>

<file path=xl/worksheets/sheet35.xml><?xml version="1.0" encoding="utf-8"?>
<worksheet xmlns="http://schemas.openxmlformats.org/spreadsheetml/2006/main" xmlns:r="http://schemas.openxmlformats.org/officeDocument/2006/relationships">
  <dimension ref="A2:G34"/>
  <sheetViews>
    <sheetView topLeftCell="B2" workbookViewId="0">
      <selection activeCell="B2" sqref="B2"/>
    </sheetView>
  </sheetViews>
  <sheetFormatPr defaultColWidth="8.85546875" defaultRowHeight="15"/>
  <cols>
    <col min="2" max="2" width="27.7109375" customWidth="1"/>
    <col min="3" max="3" width="11" bestFit="1" customWidth="1"/>
    <col min="4" max="4" width="8.7109375" bestFit="1" customWidth="1"/>
    <col min="5" max="6" width="8.42578125" bestFit="1" customWidth="1"/>
    <col min="7" max="7" width="10.42578125" bestFit="1" customWidth="1"/>
  </cols>
  <sheetData>
    <row r="2" spans="1:7">
      <c r="A2" t="s">
        <v>82</v>
      </c>
      <c r="B2" s="128" t="s">
        <v>554</v>
      </c>
    </row>
    <row r="3" spans="1:7">
      <c r="B3" s="128"/>
    </row>
    <row r="4" spans="1:7">
      <c r="B4" s="88"/>
      <c r="C4" s="314"/>
      <c r="D4" s="314" t="s">
        <v>367</v>
      </c>
      <c r="E4" s="88" t="s">
        <v>439</v>
      </c>
      <c r="F4" s="315" t="s">
        <v>440</v>
      </c>
      <c r="G4" s="315" t="s">
        <v>441</v>
      </c>
    </row>
    <row r="5" spans="1:7">
      <c r="B5" s="311" t="s">
        <v>139</v>
      </c>
      <c r="C5" s="310" t="s">
        <v>254</v>
      </c>
      <c r="D5" s="310" t="s">
        <v>147</v>
      </c>
      <c r="E5" s="311" t="s">
        <v>323</v>
      </c>
      <c r="F5" s="313" t="s">
        <v>323</v>
      </c>
      <c r="G5" s="313" t="s">
        <v>402</v>
      </c>
    </row>
    <row r="6" spans="1:7">
      <c r="B6" s="281" t="s">
        <v>403</v>
      </c>
      <c r="C6" s="281" t="s">
        <v>404</v>
      </c>
      <c r="D6" s="337">
        <v>12.000999999999999</v>
      </c>
      <c r="E6" s="281">
        <v>0</v>
      </c>
      <c r="F6" s="281">
        <v>0</v>
      </c>
      <c r="G6" s="281">
        <v>5.74</v>
      </c>
    </row>
    <row r="7" spans="1:7">
      <c r="B7" s="130" t="s">
        <v>178</v>
      </c>
      <c r="C7" s="130" t="s">
        <v>405</v>
      </c>
      <c r="D7" s="293">
        <v>2.016</v>
      </c>
      <c r="E7" s="130">
        <v>0</v>
      </c>
      <c r="F7" s="130">
        <v>0</v>
      </c>
      <c r="G7" s="130">
        <v>130.68</v>
      </c>
    </row>
    <row r="8" spans="1:7">
      <c r="B8" s="130" t="s">
        <v>191</v>
      </c>
      <c r="C8" s="130" t="s">
        <v>406</v>
      </c>
      <c r="D8" s="293">
        <v>28.012</v>
      </c>
      <c r="E8" s="130">
        <v>0</v>
      </c>
      <c r="F8" s="130">
        <v>0</v>
      </c>
      <c r="G8" s="130">
        <v>191.61</v>
      </c>
    </row>
    <row r="9" spans="1:7">
      <c r="B9" s="130" t="s">
        <v>197</v>
      </c>
      <c r="C9" s="130" t="s">
        <v>407</v>
      </c>
      <c r="D9" s="293">
        <v>3.2000000000000001E-2</v>
      </c>
      <c r="E9" s="130">
        <v>0</v>
      </c>
      <c r="F9" s="130">
        <v>0</v>
      </c>
      <c r="G9" s="130">
        <v>205.04</v>
      </c>
    </row>
    <row r="10" spans="1:7">
      <c r="B10" s="130" t="s">
        <v>262</v>
      </c>
      <c r="C10" s="130" t="s">
        <v>408</v>
      </c>
      <c r="D10" s="293">
        <v>28.013000000000002</v>
      </c>
      <c r="E10" s="130">
        <v>-110530</v>
      </c>
      <c r="F10" s="130">
        <v>-137150</v>
      </c>
      <c r="G10" s="130">
        <v>197.65</v>
      </c>
    </row>
    <row r="11" spans="1:7">
      <c r="B11" s="130" t="s">
        <v>166</v>
      </c>
      <c r="C11" s="130" t="s">
        <v>409</v>
      </c>
      <c r="D11" s="293">
        <v>44.000999999999998</v>
      </c>
      <c r="E11" s="130">
        <v>-393520</v>
      </c>
      <c r="F11" s="130">
        <v>-394360</v>
      </c>
      <c r="G11" s="130">
        <v>213.8</v>
      </c>
    </row>
    <row r="12" spans="1:7">
      <c r="B12" s="130" t="s">
        <v>410</v>
      </c>
      <c r="C12" s="130" t="s">
        <v>411</v>
      </c>
      <c r="D12" s="293">
        <v>18.015999999999998</v>
      </c>
      <c r="E12" s="130">
        <v>-241820</v>
      </c>
      <c r="F12" s="130">
        <v>-228590</v>
      </c>
      <c r="G12" s="130">
        <v>188.83</v>
      </c>
    </row>
    <row r="13" spans="1:7">
      <c r="B13" s="130" t="s">
        <v>412</v>
      </c>
      <c r="C13" s="130" t="s">
        <v>413</v>
      </c>
      <c r="D13" s="293">
        <v>18.015999999999998</v>
      </c>
      <c r="E13" s="130">
        <v>-285820</v>
      </c>
      <c r="F13" s="130">
        <v>-237180</v>
      </c>
      <c r="G13" s="130">
        <v>69.92</v>
      </c>
    </row>
    <row r="14" spans="1:7">
      <c r="B14" s="130" t="s">
        <v>414</v>
      </c>
      <c r="C14" s="130" t="s">
        <v>415</v>
      </c>
      <c r="D14" s="293">
        <v>34.015999999999998</v>
      </c>
      <c r="E14" s="130">
        <v>-136310</v>
      </c>
      <c r="F14" s="130">
        <v>-105600</v>
      </c>
      <c r="G14" s="130">
        <v>232.63</v>
      </c>
    </row>
    <row r="15" spans="1:7">
      <c r="B15" s="130" t="s">
        <v>156</v>
      </c>
      <c r="C15" s="130" t="s">
        <v>416</v>
      </c>
      <c r="D15" s="293">
        <v>17.03</v>
      </c>
      <c r="E15" s="130">
        <v>-46190</v>
      </c>
      <c r="F15" s="130">
        <v>-16590</v>
      </c>
      <c r="G15" s="130">
        <v>192.33</v>
      </c>
    </row>
    <row r="16" spans="1:7">
      <c r="B16" s="130" t="s">
        <v>186</v>
      </c>
      <c r="C16" s="130" t="s">
        <v>417</v>
      </c>
      <c r="D16" s="293">
        <v>16.042999999999999</v>
      </c>
      <c r="E16" s="130">
        <v>-74850</v>
      </c>
      <c r="F16" s="130">
        <v>-50790</v>
      </c>
      <c r="G16" s="130">
        <v>186.16</v>
      </c>
    </row>
    <row r="17" spans="2:7">
      <c r="B17" s="130" t="s">
        <v>279</v>
      </c>
      <c r="C17" s="130" t="s">
        <v>418</v>
      </c>
      <c r="D17" s="293">
        <v>26.038</v>
      </c>
      <c r="E17" s="130">
        <v>226730</v>
      </c>
      <c r="F17" s="130">
        <v>209170</v>
      </c>
      <c r="G17" s="130">
        <v>200.85</v>
      </c>
    </row>
    <row r="18" spans="2:7">
      <c r="B18" s="130" t="s">
        <v>232</v>
      </c>
      <c r="C18" s="130" t="s">
        <v>419</v>
      </c>
      <c r="D18" s="293">
        <v>24.033999999999999</v>
      </c>
      <c r="E18" s="130">
        <v>52280</v>
      </c>
      <c r="F18" s="130">
        <v>68120</v>
      </c>
      <c r="G18" s="130">
        <v>219.83</v>
      </c>
    </row>
    <row r="19" spans="2:7">
      <c r="B19" s="130" t="s">
        <v>230</v>
      </c>
      <c r="C19" s="130" t="s">
        <v>420</v>
      </c>
      <c r="D19" s="293">
        <v>30.07</v>
      </c>
      <c r="E19" s="130">
        <v>-84680</v>
      </c>
      <c r="F19" s="130">
        <v>-32890</v>
      </c>
      <c r="G19" s="130">
        <v>229.49</v>
      </c>
    </row>
    <row r="20" spans="2:7">
      <c r="B20" s="130" t="s">
        <v>292</v>
      </c>
      <c r="C20" s="130" t="s">
        <v>421</v>
      </c>
      <c r="D20" s="293">
        <v>42.051000000000002</v>
      </c>
      <c r="E20" s="130">
        <v>20410</v>
      </c>
      <c r="F20" s="130">
        <v>62720</v>
      </c>
      <c r="G20" s="130">
        <v>266.94</v>
      </c>
    </row>
    <row r="21" spans="2:7">
      <c r="B21" s="130" t="s">
        <v>201</v>
      </c>
      <c r="C21" s="130" t="s">
        <v>422</v>
      </c>
      <c r="D21" s="293">
        <v>44.097000000000001</v>
      </c>
      <c r="E21" s="130">
        <v>-103850</v>
      </c>
      <c r="F21" s="130">
        <v>-23490</v>
      </c>
      <c r="G21" s="130">
        <v>269.91000000000003</v>
      </c>
    </row>
    <row r="22" spans="2:7">
      <c r="B22" s="130" t="s">
        <v>164</v>
      </c>
      <c r="C22" s="130" t="s">
        <v>423</v>
      </c>
      <c r="D22" s="293">
        <v>58.122999999999998</v>
      </c>
      <c r="E22" s="130">
        <v>-126150</v>
      </c>
      <c r="F22" s="130">
        <v>-15710</v>
      </c>
      <c r="G22" s="130">
        <v>310.12</v>
      </c>
    </row>
    <row r="23" spans="2:7">
      <c r="B23" s="130" t="s">
        <v>159</v>
      </c>
      <c r="C23" s="130" t="s">
        <v>424</v>
      </c>
      <c r="D23" s="293">
        <v>78.114000000000004</v>
      </c>
      <c r="E23" s="130">
        <v>82930</v>
      </c>
      <c r="F23" s="130">
        <v>129660</v>
      </c>
      <c r="G23" s="130">
        <v>269.2</v>
      </c>
    </row>
    <row r="24" spans="2:7">
      <c r="B24" s="130" t="s">
        <v>425</v>
      </c>
      <c r="C24" s="130" t="s">
        <v>426</v>
      </c>
      <c r="D24" s="293">
        <v>114.23099999999999</v>
      </c>
      <c r="E24" s="130">
        <v>-208450</v>
      </c>
      <c r="F24" s="130">
        <v>16530</v>
      </c>
      <c r="G24" s="130">
        <v>466.73</v>
      </c>
    </row>
    <row r="25" spans="2:7">
      <c r="B25" s="130" t="s">
        <v>425</v>
      </c>
      <c r="C25" s="130" t="s">
        <v>427</v>
      </c>
      <c r="D25" s="293">
        <v>114.23099999999999</v>
      </c>
      <c r="E25" s="130">
        <v>-249950</v>
      </c>
      <c r="F25" s="130">
        <v>6610</v>
      </c>
      <c r="G25" s="130">
        <v>360.79</v>
      </c>
    </row>
    <row r="26" spans="2:7">
      <c r="B26" s="130" t="s">
        <v>428</v>
      </c>
      <c r="C26" s="130" t="s">
        <v>429</v>
      </c>
      <c r="D26" s="293">
        <v>170</v>
      </c>
      <c r="E26" s="130">
        <v>-291010</v>
      </c>
      <c r="F26" s="130">
        <v>50150</v>
      </c>
      <c r="G26" s="130">
        <v>622.83000000000004</v>
      </c>
    </row>
    <row r="27" spans="2:7">
      <c r="B27" s="130" t="s">
        <v>390</v>
      </c>
      <c r="C27" s="130" t="s">
        <v>430</v>
      </c>
      <c r="D27" s="293">
        <v>32.042999999999999</v>
      </c>
      <c r="E27" s="130">
        <v>-200670</v>
      </c>
      <c r="F27" s="130">
        <v>-162000</v>
      </c>
      <c r="G27" s="130">
        <v>239.7</v>
      </c>
    </row>
    <row r="28" spans="2:7">
      <c r="B28" s="130" t="s">
        <v>390</v>
      </c>
      <c r="C28" s="130" t="s">
        <v>431</v>
      </c>
      <c r="D28" s="293">
        <v>32.042999999999999</v>
      </c>
      <c r="E28" s="130">
        <v>-238660</v>
      </c>
      <c r="F28" s="130">
        <v>-166360</v>
      </c>
      <c r="G28" s="130">
        <v>126.8</v>
      </c>
    </row>
    <row r="29" spans="2:7">
      <c r="B29" s="130" t="s">
        <v>170</v>
      </c>
      <c r="C29" s="130" t="s">
        <v>432</v>
      </c>
      <c r="D29" s="293">
        <v>46.069000000000003</v>
      </c>
      <c r="E29" s="130">
        <v>-235310</v>
      </c>
      <c r="F29" s="130">
        <v>-168570</v>
      </c>
      <c r="G29" s="130">
        <v>282.58999999999997</v>
      </c>
    </row>
    <row r="30" spans="2:7">
      <c r="B30" s="130" t="s">
        <v>170</v>
      </c>
      <c r="C30" s="130" t="s">
        <v>433</v>
      </c>
      <c r="D30" s="293">
        <v>46.069000000000003</v>
      </c>
      <c r="E30" s="130">
        <v>-277690</v>
      </c>
      <c r="F30" s="130">
        <v>-174890</v>
      </c>
      <c r="G30" s="130">
        <v>160.69999999999999</v>
      </c>
    </row>
    <row r="31" spans="2:7">
      <c r="B31" s="130" t="s">
        <v>197</v>
      </c>
      <c r="C31" s="130" t="s">
        <v>434</v>
      </c>
      <c r="D31" s="293">
        <v>16</v>
      </c>
      <c r="E31" s="130">
        <v>249190</v>
      </c>
      <c r="F31" s="130">
        <v>231770</v>
      </c>
      <c r="G31" s="130">
        <v>161.06</v>
      </c>
    </row>
    <row r="32" spans="2:7">
      <c r="B32" s="130" t="s">
        <v>178</v>
      </c>
      <c r="C32" s="130" t="s">
        <v>435</v>
      </c>
      <c r="D32" s="293">
        <v>1.008</v>
      </c>
      <c r="E32" s="130">
        <v>218000</v>
      </c>
      <c r="F32" s="130">
        <v>203290</v>
      </c>
      <c r="G32" s="130">
        <v>114.72</v>
      </c>
    </row>
    <row r="33" spans="2:7">
      <c r="B33" s="130" t="s">
        <v>191</v>
      </c>
      <c r="C33" s="130" t="s">
        <v>436</v>
      </c>
      <c r="D33" s="293">
        <v>14.006</v>
      </c>
      <c r="E33" s="130">
        <v>472650</v>
      </c>
      <c r="F33" s="130">
        <v>455510</v>
      </c>
      <c r="G33" s="130">
        <v>153.30000000000001</v>
      </c>
    </row>
    <row r="34" spans="2:7">
      <c r="B34" s="130" t="s">
        <v>437</v>
      </c>
      <c r="C34" s="130" t="s">
        <v>438</v>
      </c>
      <c r="D34" s="293">
        <v>17.007999999999999</v>
      </c>
      <c r="E34" s="130">
        <v>39460</v>
      </c>
      <c r="F34" s="130">
        <v>34290</v>
      </c>
      <c r="G34" s="130">
        <v>183.7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6.xml><?xml version="1.0" encoding="utf-8"?>
<worksheet xmlns="http://schemas.openxmlformats.org/spreadsheetml/2006/main" xmlns:r="http://schemas.openxmlformats.org/officeDocument/2006/relationships">
  <dimension ref="B2:I27"/>
  <sheetViews>
    <sheetView workbookViewId="0">
      <selection activeCell="L26" sqref="L26"/>
    </sheetView>
  </sheetViews>
  <sheetFormatPr defaultColWidth="8.85546875" defaultRowHeight="15"/>
  <cols>
    <col min="2" max="2" width="19.85546875" bestFit="1" customWidth="1"/>
    <col min="3" max="3" width="14.28515625" customWidth="1"/>
    <col min="4" max="4" width="12.85546875" bestFit="1" customWidth="1"/>
    <col min="5" max="5" width="10" customWidth="1"/>
    <col min="6" max="7" width="12.85546875" customWidth="1"/>
    <col min="8" max="8" width="9.140625" customWidth="1"/>
    <col min="9" max="9" width="10.28515625" customWidth="1"/>
  </cols>
  <sheetData>
    <row r="2" spans="2:9">
      <c r="B2" s="128" t="s">
        <v>485</v>
      </c>
    </row>
    <row r="4" spans="2:9" s="338" customFormat="1" ht="59.25" customHeight="1">
      <c r="B4" s="339" t="s">
        <v>254</v>
      </c>
      <c r="C4" s="339"/>
      <c r="D4" s="339" t="s">
        <v>442</v>
      </c>
      <c r="E4" s="339" t="s">
        <v>443</v>
      </c>
      <c r="F4" s="339" t="s">
        <v>444</v>
      </c>
      <c r="G4" s="339" t="s">
        <v>445</v>
      </c>
      <c r="H4" s="339" t="s">
        <v>446</v>
      </c>
      <c r="I4" s="339" t="s">
        <v>447</v>
      </c>
    </row>
    <row r="5" spans="2:9">
      <c r="B5" s="130" t="s">
        <v>448</v>
      </c>
      <c r="C5" s="130" t="s">
        <v>449</v>
      </c>
      <c r="D5" s="323">
        <v>12.010999999999999</v>
      </c>
      <c r="E5" s="16">
        <v>2</v>
      </c>
      <c r="F5" s="16" t="s">
        <v>0</v>
      </c>
      <c r="G5" s="16">
        <v>0.70799999999999996</v>
      </c>
      <c r="H5" s="16">
        <v>32800</v>
      </c>
      <c r="I5" s="16">
        <v>32800</v>
      </c>
    </row>
    <row r="6" spans="2:9">
      <c r="B6" s="130" t="s">
        <v>450</v>
      </c>
      <c r="C6" s="130" t="s">
        <v>235</v>
      </c>
      <c r="D6" s="323">
        <v>2.016</v>
      </c>
      <c r="E6" s="16" t="s">
        <v>0</v>
      </c>
      <c r="F6" s="16" t="s">
        <v>0</v>
      </c>
      <c r="G6" s="16">
        <v>14.4</v>
      </c>
      <c r="H6" s="16">
        <v>141800</v>
      </c>
      <c r="I6" s="16">
        <v>120000</v>
      </c>
    </row>
    <row r="7" spans="2:9">
      <c r="B7" s="130" t="s">
        <v>451</v>
      </c>
      <c r="C7" s="130" t="s">
        <v>229</v>
      </c>
      <c r="D7" s="323">
        <v>28.013000000000002</v>
      </c>
      <c r="E7" s="16" t="s">
        <v>0</v>
      </c>
      <c r="F7" s="16" t="s">
        <v>0</v>
      </c>
      <c r="G7" s="16">
        <v>1.05</v>
      </c>
      <c r="H7" s="16">
        <v>10100</v>
      </c>
      <c r="I7" s="16">
        <v>10100</v>
      </c>
    </row>
    <row r="8" spans="2:9">
      <c r="B8" s="130" t="s">
        <v>452</v>
      </c>
      <c r="C8" s="130" t="s">
        <v>236</v>
      </c>
      <c r="D8" s="323">
        <v>16.042999999999999</v>
      </c>
      <c r="E8" s="16" t="s">
        <v>0</v>
      </c>
      <c r="F8" s="16">
        <v>509</v>
      </c>
      <c r="G8" s="16">
        <v>2.2000000000000002</v>
      </c>
      <c r="H8" s="16">
        <v>55530</v>
      </c>
      <c r="I8" s="16">
        <v>50050</v>
      </c>
    </row>
    <row r="9" spans="2:9">
      <c r="B9" s="130" t="s">
        <v>453</v>
      </c>
      <c r="C9" s="130" t="s">
        <v>282</v>
      </c>
      <c r="D9" s="323">
        <v>32.042000000000002</v>
      </c>
      <c r="E9" s="16">
        <v>0.79</v>
      </c>
      <c r="F9" s="16">
        <v>1168</v>
      </c>
      <c r="G9" s="16">
        <v>2.5299999999999998</v>
      </c>
      <c r="H9" s="16">
        <v>22660</v>
      </c>
      <c r="I9" s="16">
        <v>19920</v>
      </c>
    </row>
    <row r="10" spans="2:9">
      <c r="B10" s="130" t="s">
        <v>454</v>
      </c>
      <c r="C10" s="130" t="s">
        <v>280</v>
      </c>
      <c r="D10" s="323">
        <v>26.038</v>
      </c>
      <c r="E10" s="16" t="s">
        <v>0</v>
      </c>
      <c r="F10" s="16" t="s">
        <v>0</v>
      </c>
      <c r="G10" s="16">
        <v>1.69</v>
      </c>
      <c r="H10" s="16">
        <v>49970</v>
      </c>
      <c r="I10" s="16">
        <v>48280</v>
      </c>
    </row>
    <row r="11" spans="2:9">
      <c r="B11" s="130" t="s">
        <v>455</v>
      </c>
      <c r="C11" s="130" t="s">
        <v>231</v>
      </c>
      <c r="D11" s="323">
        <v>30.07</v>
      </c>
      <c r="E11" s="16" t="s">
        <v>0</v>
      </c>
      <c r="F11" s="16">
        <v>172</v>
      </c>
      <c r="G11" s="16">
        <v>1.75</v>
      </c>
      <c r="H11" s="16">
        <v>51900</v>
      </c>
      <c r="I11" s="16">
        <v>47520</v>
      </c>
    </row>
    <row r="12" spans="2:9">
      <c r="B12" s="130" t="s">
        <v>456</v>
      </c>
      <c r="C12" s="130" t="s">
        <v>284</v>
      </c>
      <c r="D12" s="323">
        <v>46.069000000000003</v>
      </c>
      <c r="E12" s="16">
        <v>0.79</v>
      </c>
      <c r="F12" s="16">
        <v>919</v>
      </c>
      <c r="G12" s="16">
        <v>2.44</v>
      </c>
      <c r="H12" s="16">
        <v>29670</v>
      </c>
      <c r="I12" s="16">
        <v>26810</v>
      </c>
    </row>
    <row r="13" spans="2:9">
      <c r="B13" s="130" t="s">
        <v>457</v>
      </c>
      <c r="C13" s="130" t="s">
        <v>242</v>
      </c>
      <c r="D13" s="323">
        <v>44.097000000000001</v>
      </c>
      <c r="E13" s="16">
        <v>0.5</v>
      </c>
      <c r="F13" s="16">
        <v>420</v>
      </c>
      <c r="G13" s="16">
        <v>2.77</v>
      </c>
      <c r="H13" s="16">
        <v>50330</v>
      </c>
      <c r="I13" s="16">
        <v>46340</v>
      </c>
    </row>
    <row r="14" spans="2:9">
      <c r="B14" s="130" t="s">
        <v>458</v>
      </c>
      <c r="C14" s="130" t="s">
        <v>225</v>
      </c>
      <c r="D14" s="323">
        <v>58.122999999999998</v>
      </c>
      <c r="E14" s="16">
        <v>0.57899999999999996</v>
      </c>
      <c r="F14" s="16">
        <v>362</v>
      </c>
      <c r="G14" s="16">
        <v>2.42</v>
      </c>
      <c r="H14" s="16">
        <v>49150</v>
      </c>
      <c r="I14" s="16">
        <v>45370</v>
      </c>
    </row>
    <row r="15" spans="2:9">
      <c r="B15" s="130" t="s">
        <v>459</v>
      </c>
      <c r="C15" s="130" t="s">
        <v>460</v>
      </c>
      <c r="D15" s="323">
        <v>70.134</v>
      </c>
      <c r="E15" s="16">
        <v>0.64100000000000001</v>
      </c>
      <c r="F15" s="16">
        <v>363</v>
      </c>
      <c r="G15" s="16">
        <v>2.2000000000000002</v>
      </c>
      <c r="H15" s="16">
        <v>47760</v>
      </c>
      <c r="I15" s="16">
        <v>44630</v>
      </c>
    </row>
    <row r="16" spans="2:9">
      <c r="B16" s="130" t="s">
        <v>461</v>
      </c>
      <c r="C16" s="130" t="s">
        <v>289</v>
      </c>
      <c r="D16" s="323">
        <v>72.150000000000006</v>
      </c>
      <c r="E16" s="16">
        <v>0.626</v>
      </c>
      <c r="F16" s="16" t="s">
        <v>0</v>
      </c>
      <c r="G16" s="16">
        <v>2.3199999999999998</v>
      </c>
      <c r="H16" s="16">
        <v>48570</v>
      </c>
      <c r="I16" s="16">
        <v>44910</v>
      </c>
    </row>
    <row r="17" spans="2:9">
      <c r="B17" s="130" t="s">
        <v>462</v>
      </c>
      <c r="C17" s="130" t="s">
        <v>281</v>
      </c>
      <c r="D17" s="323">
        <v>78.114000000000004</v>
      </c>
      <c r="E17" s="16">
        <v>0.877</v>
      </c>
      <c r="F17" s="16">
        <v>433</v>
      </c>
      <c r="G17" s="16">
        <v>1.72</v>
      </c>
      <c r="H17" s="16">
        <v>41800</v>
      </c>
      <c r="I17" s="16">
        <v>40100</v>
      </c>
    </row>
    <row r="18" spans="2:9">
      <c r="B18" s="130" t="s">
        <v>463</v>
      </c>
      <c r="C18" s="130" t="s">
        <v>464</v>
      </c>
      <c r="D18" s="323">
        <v>84.161000000000001</v>
      </c>
      <c r="E18" s="16">
        <v>0.67300000000000004</v>
      </c>
      <c r="F18" s="16">
        <v>392</v>
      </c>
      <c r="G18" s="16">
        <v>1.84</v>
      </c>
      <c r="H18" s="16">
        <v>47500</v>
      </c>
      <c r="I18" s="16">
        <v>44400</v>
      </c>
    </row>
    <row r="19" spans="2:9">
      <c r="B19" s="130" t="s">
        <v>465</v>
      </c>
      <c r="C19" s="130" t="s">
        <v>291</v>
      </c>
      <c r="D19" s="323">
        <v>86.177000000000007</v>
      </c>
      <c r="E19" s="16">
        <v>0.66</v>
      </c>
      <c r="F19" s="16">
        <v>366</v>
      </c>
      <c r="G19" s="16">
        <v>2.27</v>
      </c>
      <c r="H19" s="16">
        <v>48310</v>
      </c>
      <c r="I19" s="16">
        <v>44740</v>
      </c>
    </row>
    <row r="20" spans="2:9">
      <c r="B20" s="130" t="s">
        <v>466</v>
      </c>
      <c r="C20" s="130" t="s">
        <v>467</v>
      </c>
      <c r="D20" s="323">
        <v>92.141000000000005</v>
      </c>
      <c r="E20" s="16">
        <v>0.86699999999999999</v>
      </c>
      <c r="F20" s="16">
        <v>412</v>
      </c>
      <c r="G20" s="16">
        <v>1.71</v>
      </c>
      <c r="H20" s="16">
        <v>42400</v>
      </c>
      <c r="I20" s="16">
        <v>40500</v>
      </c>
    </row>
    <row r="21" spans="2:9">
      <c r="B21" s="130" t="s">
        <v>468</v>
      </c>
      <c r="C21" s="130" t="s">
        <v>469</v>
      </c>
      <c r="D21" s="323">
        <v>100.20399999999999</v>
      </c>
      <c r="E21" s="16">
        <v>0.68400000000000005</v>
      </c>
      <c r="F21" s="16">
        <v>365</v>
      </c>
      <c r="G21" s="16">
        <v>2.2400000000000002</v>
      </c>
      <c r="H21" s="16">
        <v>48100</v>
      </c>
      <c r="I21" s="16">
        <v>44600</v>
      </c>
    </row>
    <row r="22" spans="2:9">
      <c r="B22" s="130" t="s">
        <v>470</v>
      </c>
      <c r="C22" s="130" t="s">
        <v>240</v>
      </c>
      <c r="D22" s="323">
        <v>114.23099999999999</v>
      </c>
      <c r="E22" s="16">
        <v>0.70299999999999996</v>
      </c>
      <c r="F22" s="16">
        <v>363</v>
      </c>
      <c r="G22" s="16">
        <v>2.23</v>
      </c>
      <c r="H22" s="16">
        <v>47890</v>
      </c>
      <c r="I22" s="16">
        <v>44430</v>
      </c>
    </row>
    <row r="23" spans="2:9">
      <c r="B23" s="130" t="s">
        <v>471</v>
      </c>
      <c r="C23" s="130" t="s">
        <v>472</v>
      </c>
      <c r="D23" s="323">
        <v>142.285</v>
      </c>
      <c r="E23" s="16">
        <v>0.73</v>
      </c>
      <c r="F23" s="16">
        <v>361</v>
      </c>
      <c r="G23" s="16">
        <v>2.21</v>
      </c>
      <c r="H23" s="16">
        <v>47640</v>
      </c>
      <c r="I23" s="16">
        <v>44240</v>
      </c>
    </row>
    <row r="24" spans="2:9">
      <c r="B24" s="130" t="s">
        <v>473</v>
      </c>
      <c r="C24" s="130" t="s">
        <v>474</v>
      </c>
      <c r="D24" s="16" t="s">
        <v>475</v>
      </c>
      <c r="E24" s="16" t="s">
        <v>482</v>
      </c>
      <c r="F24" s="16">
        <v>350</v>
      </c>
      <c r="G24" s="16">
        <v>2.4</v>
      </c>
      <c r="H24" s="16">
        <v>47300</v>
      </c>
      <c r="I24" s="16">
        <v>44000</v>
      </c>
    </row>
    <row r="25" spans="2:9">
      <c r="B25" s="130" t="s">
        <v>476</v>
      </c>
      <c r="C25" s="130" t="s">
        <v>477</v>
      </c>
      <c r="D25" s="16">
        <v>170</v>
      </c>
      <c r="E25" s="16" t="s">
        <v>483</v>
      </c>
      <c r="F25" s="16">
        <v>270</v>
      </c>
      <c r="G25" s="16">
        <v>2.2000000000000002</v>
      </c>
      <c r="H25" s="16">
        <v>46100</v>
      </c>
      <c r="I25" s="16">
        <v>43200</v>
      </c>
    </row>
    <row r="26" spans="2:9">
      <c r="B26" s="130" t="s">
        <v>478</v>
      </c>
      <c r="C26" s="130" t="s">
        <v>479</v>
      </c>
      <c r="D26" s="16">
        <v>200</v>
      </c>
      <c r="E26" s="16" t="s">
        <v>484</v>
      </c>
      <c r="F26" s="16">
        <v>230</v>
      </c>
      <c r="G26" s="16">
        <v>1.9</v>
      </c>
      <c r="H26" s="16">
        <v>45500</v>
      </c>
      <c r="I26" s="16">
        <v>42800</v>
      </c>
    </row>
    <row r="27" spans="2:9">
      <c r="B27" s="130" t="s">
        <v>480</v>
      </c>
      <c r="C27" s="130" t="s">
        <v>481</v>
      </c>
      <c r="D27" s="16">
        <v>18</v>
      </c>
      <c r="E27" s="16" t="s">
        <v>0</v>
      </c>
      <c r="F27" s="130" t="s">
        <v>0</v>
      </c>
      <c r="G27" s="16">
        <v>2</v>
      </c>
      <c r="H27" s="16">
        <v>50000</v>
      </c>
      <c r="I27" s="16">
        <v>45000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11.42578125" defaultRowHeight="15"/>
  <sheetData/>
  <phoneticPr fontId="14" type="noConversion"/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37</vt:i4>
      </vt:variant>
    </vt:vector>
  </HeadingPairs>
  <TitlesOfParts>
    <vt:vector size="37" baseType="lpstr">
      <vt:lpstr>CONTENTS</vt:lpstr>
      <vt:lpstr>Pinakas1</vt:lpstr>
      <vt:lpstr>Pinakas2</vt:lpstr>
      <vt:lpstr>Pinakas3a</vt:lpstr>
      <vt:lpstr>Pinakas3b</vt:lpstr>
      <vt:lpstr>Pinakas3c</vt:lpstr>
      <vt:lpstr>Pinakas3d</vt:lpstr>
      <vt:lpstr>Pinakas4</vt:lpstr>
      <vt:lpstr>Pinakas5</vt:lpstr>
      <vt:lpstr>Pinakas6</vt:lpstr>
      <vt:lpstr>Pinakas7a</vt:lpstr>
      <vt:lpstr>Pinakas7b</vt:lpstr>
      <vt:lpstr>Pinakas 8</vt:lpstr>
      <vt:lpstr>Pinakas 9a</vt:lpstr>
      <vt:lpstr>Pinakas 9b</vt:lpstr>
      <vt:lpstr>Pinakas 9c</vt:lpstr>
      <vt:lpstr>SL Props</vt:lpstr>
      <vt:lpstr>PG Props</vt:lpstr>
      <vt:lpstr>Cp (pol)</vt:lpstr>
      <vt:lpstr>Cp,Cv (Tabl.)</vt:lpstr>
      <vt:lpstr>IG Air</vt:lpstr>
      <vt:lpstr>IG N2</vt:lpstr>
      <vt:lpstr>IG O2</vt:lpstr>
      <vt:lpstr>IG CO2</vt:lpstr>
      <vt:lpstr>IG CO</vt:lpstr>
      <vt:lpstr>IG H2</vt:lpstr>
      <vt:lpstr>IG H2O (v)</vt:lpstr>
      <vt:lpstr>IG NO2</vt:lpstr>
      <vt:lpstr>IG NO</vt:lpstr>
      <vt:lpstr>IG OH</vt:lpstr>
      <vt:lpstr>IG O</vt:lpstr>
      <vt:lpstr>IG N</vt:lpstr>
      <vt:lpstr>IG H</vt:lpstr>
      <vt:lpstr>Critical Props</vt:lpstr>
      <vt:lpstr>Hf Gf Sf</vt:lpstr>
      <vt:lpstr>HHV</vt:lpstr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Afroditi</cp:lastModifiedBy>
  <cp:lastPrinted>2013-03-01T08:58:03Z</cp:lastPrinted>
  <dcterms:created xsi:type="dcterms:W3CDTF">2011-04-12T07:48:42Z</dcterms:created>
  <dcterms:modified xsi:type="dcterms:W3CDTF">2014-03-11T08:54:04Z</dcterms:modified>
</cp:coreProperties>
</file>